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6.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7.xml" ContentType="application/vnd.openxmlformats-officedocument.drawing+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decloud.sharepoint.com/sites/ADELibrary/Documents/ESS/Operations/Data Management/1. Operational/Archive/"/>
    </mc:Choice>
  </mc:AlternateContent>
  <xr:revisionPtr revIDLastSave="930" documentId="8_{D69A74F6-3552-4358-AE02-1FE55CE59099}" xr6:coauthVersionLast="47" xr6:coauthVersionMax="47" xr10:uidLastSave="{51B4AFD1-092C-4D0F-A1B4-B209D5F2D389}"/>
  <bookViews>
    <workbookView minimized="1" xWindow="1560" yWindow="1560" windowWidth="38700" windowHeight="15345" tabRatio="835" activeTab="3" xr2:uid="{AEF2FC5C-BCB0-4EED-A315-F7A66F448574}"/>
  </bookViews>
  <sheets>
    <sheet name="Redaction Requirement" sheetId="16" r:id="rId1"/>
    <sheet name="5-21 Child Count Subtotals" sheetId="1" r:id="rId2"/>
    <sheet name="5-21 Data by Disability" sheetId="7" r:id="rId3"/>
    <sheet name="5-21 Data by Environment" sheetId="8" r:id="rId4"/>
    <sheet name="3-5 Oct1 Child Count Subtotals" sheetId="13" r:id="rId5"/>
    <sheet name="3-5 Disability by Data" sheetId="14" r:id="rId6"/>
    <sheet name="3-5 Data by Environment" sheetId="15" r:id="rId7"/>
  </sheets>
  <externalReferences>
    <externalReference r:id="rId8"/>
  </externalReferences>
  <definedNames>
    <definedName name="_xlnm._FilterDatabase" localSheetId="1" hidden="1">'5-21 Child Count Subtotals'!$A$77:$C$77</definedName>
    <definedName name="_xlnm._FilterDatabase" localSheetId="2" hidden="1">'5-21 Data by Disability'!$A$129:$A$143</definedName>
    <definedName name="CurrentListing_C002">[1]FS002!$AE$14:$AE$2733</definedName>
    <definedName name="CurrentListing_C089">[1]FS089!$V$14:$V$1256</definedName>
    <definedName name="Ttl_C002">[1]FS002!$X$14:$X$2733</definedName>
    <definedName name="Ttl_C089">[1]FS089!$T$14:$T$1256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1" l="1"/>
  <c r="B74" i="1"/>
  <c r="B41" i="1"/>
  <c r="B24" i="1"/>
  <c r="C160" i="7"/>
  <c r="D78" i="8"/>
  <c r="D80" i="8"/>
  <c r="E72" i="14" l="1"/>
  <c r="H72" i="14"/>
  <c r="H70" i="14"/>
  <c r="G70" i="14"/>
  <c r="E70" i="14"/>
  <c r="D70" i="14"/>
  <c r="B70" i="14"/>
  <c r="H64" i="14"/>
  <c r="E64" i="14"/>
  <c r="H62" i="14"/>
  <c r="G62" i="14"/>
  <c r="F62" i="14"/>
  <c r="E62" i="14"/>
  <c r="D62" i="14"/>
  <c r="C62" i="14"/>
  <c r="B62" i="14"/>
  <c r="D36" i="14"/>
  <c r="C36" i="14"/>
  <c r="B36" i="14"/>
  <c r="C30" i="14"/>
  <c r="D28" i="14"/>
  <c r="C28" i="14"/>
  <c r="B28" i="14"/>
  <c r="B73" i="14"/>
  <c r="C73" i="14"/>
  <c r="D73" i="14"/>
  <c r="E73" i="14"/>
  <c r="F73" i="14"/>
  <c r="G73" i="14"/>
  <c r="H73" i="14"/>
  <c r="N106" i="15"/>
  <c r="N105" i="15"/>
  <c r="L109" i="15"/>
  <c r="L105" i="15"/>
  <c r="L104" i="15"/>
  <c r="L103" i="15"/>
  <c r="L102" i="15"/>
  <c r="L101" i="15"/>
  <c r="F106" i="15"/>
  <c r="D105" i="15"/>
  <c r="F105" i="15"/>
  <c r="F101" i="15"/>
  <c r="D102" i="15"/>
  <c r="D101" i="15"/>
  <c r="C76" i="15" l="1"/>
  <c r="B79" i="15"/>
  <c r="E50" i="15"/>
  <c r="H51" i="15"/>
  <c r="B50" i="15"/>
  <c r="C26" i="15"/>
  <c r="B24" i="15"/>
  <c r="C75" i="15" l="1"/>
  <c r="C77" i="15"/>
  <c r="B80" i="15"/>
  <c r="B76" i="15"/>
  <c r="I45" i="15"/>
  <c r="H54" i="15"/>
  <c r="H50" i="15"/>
  <c r="H52" i="15"/>
  <c r="F53" i="15"/>
  <c r="E49" i="15"/>
  <c r="D50" i="15"/>
  <c r="B53" i="15"/>
  <c r="C25" i="15"/>
  <c r="B31" i="15"/>
  <c r="B27" i="15"/>
  <c r="D25" i="15"/>
  <c r="C23" i="15"/>
  <c r="C28" i="15"/>
  <c r="C24" i="15"/>
  <c r="D24" i="15"/>
  <c r="H49" i="15"/>
  <c r="D49" i="15"/>
  <c r="E57" i="15"/>
  <c r="E53" i="15"/>
  <c r="E51" i="15"/>
  <c r="G50" i="15"/>
  <c r="B75" i="15"/>
  <c r="C78" i="15"/>
  <c r="B77" i="15"/>
  <c r="D23" i="15"/>
  <c r="B25" i="15"/>
  <c r="C31" i="15"/>
  <c r="C27" i="15"/>
  <c r="D31" i="15"/>
  <c r="D27" i="15"/>
  <c r="G49" i="15"/>
  <c r="H53" i="15"/>
  <c r="D53" i="15"/>
  <c r="B84" i="15"/>
  <c r="C83" i="15"/>
  <c r="C79" i="15"/>
  <c r="B78" i="15"/>
  <c r="E19" i="15"/>
  <c r="E28" i="15" s="1"/>
  <c r="B49" i="15"/>
  <c r="G57" i="15"/>
  <c r="E54" i="15"/>
  <c r="G53" i="15"/>
  <c r="C53" i="15"/>
  <c r="E52" i="15"/>
  <c r="B83" i="15"/>
  <c r="C80" i="15"/>
  <c r="D83" i="15"/>
  <c r="O109" i="15" l="1"/>
  <c r="O106" i="15"/>
  <c r="O105" i="15"/>
  <c r="O104" i="15"/>
  <c r="O103" i="15"/>
  <c r="O102" i="15"/>
  <c r="O101" i="15"/>
  <c r="O110" i="15"/>
  <c r="D77" i="15"/>
  <c r="D79" i="15"/>
  <c r="D76" i="15"/>
  <c r="E31" i="15"/>
  <c r="D80" i="15"/>
  <c r="E26" i="15"/>
  <c r="E27" i="15"/>
  <c r="E25" i="15"/>
  <c r="D78" i="15"/>
  <c r="D75" i="15"/>
  <c r="E24" i="15"/>
  <c r="E30" i="15"/>
  <c r="B59" i="13" l="1"/>
  <c r="C58" i="13" s="1"/>
  <c r="B53" i="13"/>
  <c r="C51" i="13" s="1"/>
  <c r="C57" i="13" l="1"/>
  <c r="C59" i="13"/>
  <c r="C50" i="13"/>
  <c r="C53" i="13"/>
  <c r="C52" i="13"/>
  <c r="I62" i="14" l="1"/>
  <c r="I70" i="14"/>
  <c r="I64" i="14"/>
  <c r="I72" i="14"/>
  <c r="E39" i="14"/>
  <c r="E28" i="14"/>
  <c r="E36" i="14"/>
  <c r="E30" i="14"/>
  <c r="C38" i="13" l="1"/>
  <c r="B33" i="13"/>
  <c r="C27" i="13" s="1"/>
  <c r="C45" i="13" l="1"/>
  <c r="C41" i="13"/>
  <c r="C40" i="13"/>
  <c r="C42" i="13"/>
  <c r="C37" i="13"/>
  <c r="C39" i="13"/>
  <c r="C46" i="13"/>
  <c r="C32" i="13"/>
  <c r="C28" i="13"/>
  <c r="C26" i="13"/>
  <c r="C30" i="13"/>
  <c r="C33" i="13"/>
  <c r="C29" i="13"/>
  <c r="C31" i="13"/>
  <c r="C13" i="13"/>
  <c r="C19" i="13"/>
  <c r="C11" i="13"/>
  <c r="C22" i="13"/>
  <c r="C130" i="8" l="1"/>
  <c r="D130" i="8"/>
  <c r="H123" i="8"/>
  <c r="I123" i="8"/>
  <c r="J126" i="8"/>
  <c r="K125" i="8"/>
  <c r="L130" i="8"/>
  <c r="M124" i="8"/>
  <c r="N125" i="8"/>
  <c r="B127" i="8"/>
  <c r="D88" i="8"/>
  <c r="D89" i="8"/>
  <c r="D91" i="8"/>
  <c r="D93" i="8"/>
  <c r="C75" i="8"/>
  <c r="D74" i="8"/>
  <c r="E74" i="8"/>
  <c r="F76" i="8"/>
  <c r="G75" i="8"/>
  <c r="H74" i="8"/>
  <c r="B74" i="8"/>
  <c r="C21" i="8"/>
  <c r="D21" i="8"/>
  <c r="E21" i="8"/>
  <c r="F22" i="8"/>
  <c r="G21" i="8"/>
  <c r="H21" i="8"/>
  <c r="I21" i="8"/>
  <c r="J22" i="8"/>
  <c r="K21" i="8"/>
  <c r="L21" i="8"/>
  <c r="M21" i="8"/>
  <c r="N22" i="8"/>
  <c r="O21" i="8"/>
  <c r="P21" i="8"/>
  <c r="Q21" i="8"/>
  <c r="R27" i="8"/>
  <c r="B29" i="8"/>
  <c r="C153" i="7"/>
  <c r="B151" i="7"/>
  <c r="C110" i="7"/>
  <c r="C117" i="7" s="1"/>
  <c r="B110" i="7"/>
  <c r="B121" i="7" s="1"/>
  <c r="D98" i="7"/>
  <c r="D99" i="7"/>
  <c r="D100" i="7"/>
  <c r="D101" i="7"/>
  <c r="D102" i="7"/>
  <c r="D103" i="7"/>
  <c r="D104" i="7"/>
  <c r="D105" i="7"/>
  <c r="D106" i="7"/>
  <c r="D107" i="7"/>
  <c r="D108" i="7"/>
  <c r="D109" i="7"/>
  <c r="D97" i="7"/>
  <c r="C88" i="7"/>
  <c r="D86" i="7"/>
  <c r="E84" i="7"/>
  <c r="G86" i="7"/>
  <c r="H82" i="7"/>
  <c r="B88" i="7"/>
  <c r="C28" i="7"/>
  <c r="E28" i="7"/>
  <c r="F25" i="7"/>
  <c r="G31" i="7"/>
  <c r="H27" i="7"/>
  <c r="J27" i="7"/>
  <c r="L27" i="7"/>
  <c r="N27" i="7"/>
  <c r="P27" i="7"/>
  <c r="R27" i="7"/>
  <c r="B25" i="7"/>
  <c r="B80" i="1"/>
  <c r="C78" i="1" s="1"/>
  <c r="C48" i="1"/>
  <c r="C57" i="1"/>
  <c r="C40" i="1"/>
  <c r="B35" i="1"/>
  <c r="C28" i="1" s="1"/>
  <c r="C13" i="1"/>
  <c r="J127" i="8" l="1"/>
  <c r="J123" i="8"/>
  <c r="C125" i="8"/>
  <c r="C124" i="8"/>
  <c r="C122" i="8"/>
  <c r="N124" i="8"/>
  <c r="N123" i="8"/>
  <c r="N122" i="8"/>
  <c r="N130" i="8"/>
  <c r="M122" i="8"/>
  <c r="M130" i="8"/>
  <c r="L123" i="8"/>
  <c r="L129" i="8"/>
  <c r="L122" i="8"/>
  <c r="L124" i="8"/>
  <c r="K129" i="8"/>
  <c r="K123" i="8"/>
  <c r="K126" i="8"/>
  <c r="K127" i="8"/>
  <c r="K124" i="8"/>
  <c r="K122" i="8"/>
  <c r="K128" i="8"/>
  <c r="K130" i="8"/>
  <c r="J124" i="8"/>
  <c r="J128" i="8"/>
  <c r="J129" i="8"/>
  <c r="J125" i="8"/>
  <c r="J130" i="8"/>
  <c r="J122" i="8"/>
  <c r="I124" i="8"/>
  <c r="I122" i="8"/>
  <c r="I130" i="8"/>
  <c r="H124" i="8"/>
  <c r="H130" i="8"/>
  <c r="H122" i="8"/>
  <c r="H127" i="8"/>
  <c r="H125" i="8"/>
  <c r="G127" i="8"/>
  <c r="G124" i="8"/>
  <c r="G123" i="8"/>
  <c r="G122" i="8"/>
  <c r="G130" i="8"/>
  <c r="G125" i="8"/>
  <c r="F124" i="8"/>
  <c r="F123" i="8"/>
  <c r="F125" i="8"/>
  <c r="F130" i="8"/>
  <c r="F122" i="8"/>
  <c r="E124" i="8"/>
  <c r="E126" i="8"/>
  <c r="E123" i="8"/>
  <c r="E128" i="8"/>
  <c r="E125" i="8"/>
  <c r="E122" i="8"/>
  <c r="E130" i="8"/>
  <c r="D122" i="8"/>
  <c r="D124" i="8"/>
  <c r="D129" i="8"/>
  <c r="D123" i="8"/>
  <c r="D125" i="8"/>
  <c r="B123" i="8"/>
  <c r="B122" i="8"/>
  <c r="B129" i="8"/>
  <c r="B125" i="8"/>
  <c r="B124" i="8"/>
  <c r="G74" i="8"/>
  <c r="C74" i="8"/>
  <c r="B76" i="8"/>
  <c r="B75" i="8"/>
  <c r="B82" i="8"/>
  <c r="B81" i="8"/>
  <c r="B79" i="8"/>
  <c r="I82" i="8"/>
  <c r="B77" i="8"/>
  <c r="O29" i="8"/>
  <c r="K29" i="8"/>
  <c r="G29" i="8"/>
  <c r="C29" i="8"/>
  <c r="C158" i="7"/>
  <c r="C150" i="7"/>
  <c r="C157" i="7"/>
  <c r="C152" i="7"/>
  <c r="C151" i="7"/>
  <c r="C156" i="7"/>
  <c r="C155" i="7"/>
  <c r="C148" i="7"/>
  <c r="C154" i="7"/>
  <c r="C161" i="7"/>
  <c r="B148" i="7"/>
  <c r="B156" i="7"/>
  <c r="D144" i="7"/>
  <c r="B155" i="7"/>
  <c r="B158" i="7"/>
  <c r="B157" i="7"/>
  <c r="B154" i="7"/>
  <c r="B150" i="7"/>
  <c r="B161" i="7"/>
  <c r="B153" i="7"/>
  <c r="B160" i="7"/>
  <c r="B152" i="7"/>
  <c r="D110" i="7"/>
  <c r="D117" i="7" s="1"/>
  <c r="C124" i="7"/>
  <c r="C116" i="7"/>
  <c r="B120" i="7"/>
  <c r="C123" i="7"/>
  <c r="C115" i="7"/>
  <c r="C122" i="7"/>
  <c r="C121" i="7"/>
  <c r="C114" i="7"/>
  <c r="C120" i="7"/>
  <c r="C127" i="7"/>
  <c r="C119" i="7"/>
  <c r="C126" i="7"/>
  <c r="C118" i="7"/>
  <c r="C125" i="7"/>
  <c r="B127" i="7"/>
  <c r="B119" i="7"/>
  <c r="B126" i="7"/>
  <c r="B118" i="7"/>
  <c r="B125" i="7"/>
  <c r="B117" i="7"/>
  <c r="B124" i="7"/>
  <c r="B116" i="7"/>
  <c r="B123" i="7"/>
  <c r="B115" i="7"/>
  <c r="B122" i="7"/>
  <c r="B114" i="7"/>
  <c r="H89" i="7"/>
  <c r="H88" i="7"/>
  <c r="H87" i="7"/>
  <c r="H86" i="7"/>
  <c r="H80" i="7"/>
  <c r="H93" i="7"/>
  <c r="H85" i="7"/>
  <c r="H92" i="7"/>
  <c r="H84" i="7"/>
  <c r="H83" i="7"/>
  <c r="H90" i="7"/>
  <c r="G81" i="7"/>
  <c r="G92" i="7"/>
  <c r="G88" i="7"/>
  <c r="G84" i="7"/>
  <c r="G85" i="7"/>
  <c r="G83" i="7"/>
  <c r="G89" i="7"/>
  <c r="G91" i="7"/>
  <c r="G87" i="7"/>
  <c r="G93" i="7"/>
  <c r="G80" i="7"/>
  <c r="G82" i="7"/>
  <c r="G90" i="7"/>
  <c r="F83" i="7"/>
  <c r="F89" i="7"/>
  <c r="F80" i="7"/>
  <c r="F93" i="7"/>
  <c r="F85" i="7"/>
  <c r="F88" i="7"/>
  <c r="F90" i="7"/>
  <c r="F82" i="7"/>
  <c r="E87" i="7"/>
  <c r="E85" i="7"/>
  <c r="E81" i="7"/>
  <c r="E83" i="7"/>
  <c r="E89" i="7"/>
  <c r="E91" i="7"/>
  <c r="E93" i="7"/>
  <c r="E92" i="7"/>
  <c r="E88" i="7"/>
  <c r="E82" i="7"/>
  <c r="E80" i="7"/>
  <c r="E90" i="7"/>
  <c r="E86" i="7"/>
  <c r="D87" i="7"/>
  <c r="D84" i="7"/>
  <c r="D90" i="7"/>
  <c r="D82" i="7"/>
  <c r="D93" i="7"/>
  <c r="D85" i="7"/>
  <c r="D92" i="7"/>
  <c r="D88" i="7"/>
  <c r="D89" i="7"/>
  <c r="D83" i="7"/>
  <c r="D80" i="7"/>
  <c r="C93" i="7"/>
  <c r="C89" i="7"/>
  <c r="C85" i="7"/>
  <c r="C82" i="7"/>
  <c r="C83" i="7"/>
  <c r="C87" i="7"/>
  <c r="C80" i="7"/>
  <c r="C90" i="7"/>
  <c r="B89" i="7"/>
  <c r="B90" i="7"/>
  <c r="B82" i="7"/>
  <c r="B83" i="7"/>
  <c r="I76" i="7"/>
  <c r="I89" i="7" s="1"/>
  <c r="B92" i="7"/>
  <c r="B84" i="7"/>
  <c r="B93" i="7"/>
  <c r="B85" i="7"/>
  <c r="B91" i="7"/>
  <c r="B86" i="7"/>
  <c r="B80" i="7"/>
  <c r="C32" i="7"/>
  <c r="N33" i="7"/>
  <c r="N26" i="7"/>
  <c r="N30" i="7"/>
  <c r="H34" i="7"/>
  <c r="C25" i="7"/>
  <c r="Q30" i="7"/>
  <c r="P25" i="7"/>
  <c r="P30" i="7"/>
  <c r="O30" i="7"/>
  <c r="N25" i="7"/>
  <c r="N22" i="7"/>
  <c r="N34" i="7"/>
  <c r="K25" i="7"/>
  <c r="L34" i="7"/>
  <c r="L22" i="7"/>
  <c r="L33" i="7"/>
  <c r="K30" i="7"/>
  <c r="L26" i="7"/>
  <c r="K33" i="7"/>
  <c r="L25" i="7"/>
  <c r="K32" i="7"/>
  <c r="I28" i="7"/>
  <c r="I30" i="7"/>
  <c r="H33" i="7"/>
  <c r="H25" i="7"/>
  <c r="H26" i="7"/>
  <c r="G30" i="7"/>
  <c r="F30" i="7"/>
  <c r="F29" i="7"/>
  <c r="E27" i="7"/>
  <c r="E26" i="7"/>
  <c r="E25" i="7"/>
  <c r="E34" i="7"/>
  <c r="E35" i="7"/>
  <c r="D30" i="7"/>
  <c r="D29" i="7"/>
  <c r="C24" i="7"/>
  <c r="B32" i="7"/>
  <c r="B24" i="7"/>
  <c r="R25" i="7"/>
  <c r="R30" i="7"/>
  <c r="R31" i="7"/>
  <c r="R22" i="7"/>
  <c r="R28" i="7"/>
  <c r="Q28" i="7"/>
  <c r="Q27" i="7"/>
  <c r="Q22" i="7"/>
  <c r="Q25" i="7"/>
  <c r="Q31" i="7"/>
  <c r="P31" i="7"/>
  <c r="P22" i="7"/>
  <c r="P28" i="7"/>
  <c r="O29" i="7"/>
  <c r="O22" i="7"/>
  <c r="O28" i="7"/>
  <c r="O27" i="7"/>
  <c r="O26" i="7"/>
  <c r="O25" i="7"/>
  <c r="O32" i="7"/>
  <c r="O31" i="7"/>
  <c r="N32" i="7"/>
  <c r="N31" i="7"/>
  <c r="N29" i="7"/>
  <c r="N28" i="7"/>
  <c r="M22" i="7"/>
  <c r="M30" i="7"/>
  <c r="M29" i="7"/>
  <c r="M27" i="7"/>
  <c r="M34" i="7"/>
  <c r="M26" i="7"/>
  <c r="M28" i="7"/>
  <c r="M33" i="7"/>
  <c r="M25" i="7"/>
  <c r="M32" i="7"/>
  <c r="M31" i="7"/>
  <c r="L32" i="7"/>
  <c r="L31" i="7"/>
  <c r="L30" i="7"/>
  <c r="L29" i="7"/>
  <c r="L28" i="7"/>
  <c r="K29" i="7"/>
  <c r="K22" i="7"/>
  <c r="K28" i="7"/>
  <c r="K27" i="7"/>
  <c r="K34" i="7"/>
  <c r="K26" i="7"/>
  <c r="K31" i="7"/>
  <c r="J32" i="7"/>
  <c r="J25" i="7"/>
  <c r="J31" i="7"/>
  <c r="J34" i="7"/>
  <c r="J30" i="7"/>
  <c r="J26" i="7"/>
  <c r="J29" i="7"/>
  <c r="J22" i="7"/>
  <c r="J28" i="7"/>
  <c r="J33" i="7"/>
  <c r="I29" i="7"/>
  <c r="I27" i="7"/>
  <c r="I22" i="7"/>
  <c r="I34" i="7"/>
  <c r="I26" i="7"/>
  <c r="I25" i="7"/>
  <c r="I32" i="7"/>
  <c r="I31" i="7"/>
  <c r="H32" i="7"/>
  <c r="H22" i="7"/>
  <c r="H31" i="7"/>
  <c r="H30" i="7"/>
  <c r="H29" i="7"/>
  <c r="H28" i="7"/>
  <c r="H35" i="7"/>
  <c r="G29" i="7"/>
  <c r="G28" i="7"/>
  <c r="G35" i="7"/>
  <c r="G27" i="7"/>
  <c r="G34" i="7"/>
  <c r="G26" i="7"/>
  <c r="G33" i="7"/>
  <c r="G25" i="7"/>
  <c r="G32" i="7"/>
  <c r="G22" i="7"/>
  <c r="F32" i="7"/>
  <c r="F24" i="7"/>
  <c r="F33" i="7"/>
  <c r="F31" i="7"/>
  <c r="F22" i="7"/>
  <c r="F28" i="7"/>
  <c r="F35" i="7"/>
  <c r="F27" i="7"/>
  <c r="F34" i="7"/>
  <c r="F26" i="7"/>
  <c r="E32" i="7"/>
  <c r="E24" i="7"/>
  <c r="E31" i="7"/>
  <c r="E22" i="7"/>
  <c r="E30" i="7"/>
  <c r="E29" i="7"/>
  <c r="D28" i="7"/>
  <c r="D22" i="7"/>
  <c r="D27" i="7"/>
  <c r="D34" i="7"/>
  <c r="D26" i="7"/>
  <c r="D25" i="7"/>
  <c r="D32" i="7"/>
  <c r="D24" i="7"/>
  <c r="D31" i="7"/>
  <c r="C22" i="7"/>
  <c r="C27" i="7"/>
  <c r="C34" i="7"/>
  <c r="C26" i="7"/>
  <c r="C31" i="7"/>
  <c r="C30" i="7"/>
  <c r="C29" i="7"/>
  <c r="B31" i="7"/>
  <c r="B30" i="7"/>
  <c r="B22" i="7"/>
  <c r="B29" i="7"/>
  <c r="B28" i="7"/>
  <c r="B35" i="7"/>
  <c r="B27" i="7"/>
  <c r="B26" i="7"/>
  <c r="S22" i="7"/>
  <c r="C79" i="1"/>
  <c r="C58" i="1"/>
  <c r="C66" i="1"/>
  <c r="C59" i="1"/>
  <c r="C67" i="1"/>
  <c r="C63" i="1"/>
  <c r="C60" i="1"/>
  <c r="C68" i="1"/>
  <c r="C62" i="1"/>
  <c r="C64" i="1"/>
  <c r="C61" i="1"/>
  <c r="C69" i="1"/>
  <c r="C70" i="1"/>
  <c r="C65" i="1"/>
  <c r="C73" i="1"/>
  <c r="C71" i="1"/>
  <c r="C72" i="1"/>
  <c r="C45" i="1"/>
  <c r="C47" i="1"/>
  <c r="C46" i="1"/>
  <c r="C52" i="1"/>
  <c r="C50" i="1"/>
  <c r="C49" i="1"/>
  <c r="C51" i="1"/>
  <c r="C39" i="1"/>
  <c r="C33" i="1"/>
  <c r="C34" i="1"/>
  <c r="C32" i="1"/>
  <c r="C31" i="1"/>
  <c r="C30" i="1"/>
  <c r="C29" i="1"/>
  <c r="C20" i="1"/>
  <c r="C12" i="1"/>
  <c r="C22" i="1"/>
  <c r="C19" i="1"/>
  <c r="C18" i="1"/>
  <c r="C17" i="1"/>
  <c r="C11" i="1"/>
  <c r="C16" i="1"/>
  <c r="C15" i="1"/>
  <c r="C14" i="1"/>
  <c r="C23" i="1"/>
  <c r="C21" i="1"/>
  <c r="I74" i="8"/>
  <c r="R29" i="8"/>
  <c r="N29" i="8"/>
  <c r="J29" i="8"/>
  <c r="F29" i="8"/>
  <c r="F74" i="8"/>
  <c r="E82" i="8"/>
  <c r="E81" i="8"/>
  <c r="E80" i="8"/>
  <c r="E79" i="8"/>
  <c r="E78" i="8"/>
  <c r="E77" i="8"/>
  <c r="E76" i="8"/>
  <c r="E75" i="8"/>
  <c r="F75" i="8"/>
  <c r="Q29" i="8"/>
  <c r="M29" i="8"/>
  <c r="I29" i="8"/>
  <c r="E29" i="8"/>
  <c r="H82" i="8"/>
  <c r="D82" i="8"/>
  <c r="H81" i="8"/>
  <c r="H80" i="8"/>
  <c r="H79" i="8"/>
  <c r="H78" i="8"/>
  <c r="H77" i="8"/>
  <c r="D77" i="8"/>
  <c r="H76" i="8"/>
  <c r="D76" i="8"/>
  <c r="H75" i="8"/>
  <c r="D75" i="8"/>
  <c r="F82" i="8"/>
  <c r="P29" i="8"/>
  <c r="L29" i="8"/>
  <c r="H29" i="8"/>
  <c r="D29" i="8"/>
  <c r="G82" i="8"/>
  <c r="C82" i="8"/>
  <c r="G81" i="8"/>
  <c r="G77" i="8"/>
  <c r="G76" i="8"/>
  <c r="C76" i="8"/>
  <c r="O118" i="8"/>
  <c r="D94" i="8"/>
  <c r="M27" i="8"/>
  <c r="M25" i="8"/>
  <c r="M22" i="8"/>
  <c r="I28" i="8"/>
  <c r="I26" i="8"/>
  <c r="I24" i="8"/>
  <c r="I23" i="8"/>
  <c r="I22" i="8"/>
  <c r="M23" i="8"/>
  <c r="E28" i="8"/>
  <c r="E24" i="8"/>
  <c r="E23" i="8"/>
  <c r="E22" i="8"/>
  <c r="M28" i="8"/>
  <c r="M26" i="8"/>
  <c r="M24" i="8"/>
  <c r="Q27" i="8"/>
  <c r="Q24" i="8"/>
  <c r="Q23" i="8"/>
  <c r="Q22" i="8"/>
  <c r="R23" i="8"/>
  <c r="L28" i="8"/>
  <c r="H28" i="8"/>
  <c r="D28" i="8"/>
  <c r="L27" i="8"/>
  <c r="L26" i="8"/>
  <c r="H26" i="8"/>
  <c r="D26" i="8"/>
  <c r="L25" i="8"/>
  <c r="P24" i="8"/>
  <c r="L24" i="8"/>
  <c r="H24" i="8"/>
  <c r="D24" i="8"/>
  <c r="P23" i="8"/>
  <c r="L23" i="8"/>
  <c r="H23" i="8"/>
  <c r="D23" i="8"/>
  <c r="P22" i="8"/>
  <c r="L22" i="8"/>
  <c r="H22" i="8"/>
  <c r="D22" i="8"/>
  <c r="R21" i="8"/>
  <c r="J21" i="8"/>
  <c r="K28" i="8"/>
  <c r="G28" i="8"/>
  <c r="C28" i="8"/>
  <c r="O27" i="8"/>
  <c r="O26" i="8"/>
  <c r="K26" i="8"/>
  <c r="G26" i="8"/>
  <c r="C26" i="8"/>
  <c r="O24" i="8"/>
  <c r="K24" i="8"/>
  <c r="G24" i="8"/>
  <c r="C24" i="8"/>
  <c r="O23" i="8"/>
  <c r="K23" i="8"/>
  <c r="G23" i="8"/>
  <c r="C23" i="8"/>
  <c r="O22" i="8"/>
  <c r="K22" i="8"/>
  <c r="G22" i="8"/>
  <c r="C22" i="8"/>
  <c r="R24" i="8"/>
  <c r="R22" i="8"/>
  <c r="N21" i="8"/>
  <c r="F21" i="8"/>
  <c r="N28" i="8"/>
  <c r="J28" i="8"/>
  <c r="F28" i="8"/>
  <c r="B28" i="8"/>
  <c r="N27" i="8"/>
  <c r="N26" i="8"/>
  <c r="F26" i="8"/>
  <c r="N25" i="8"/>
  <c r="N24" i="8"/>
  <c r="J24" i="8"/>
  <c r="F24" i="8"/>
  <c r="B24" i="8"/>
  <c r="N23" i="8"/>
  <c r="J23" i="8"/>
  <c r="F23" i="8"/>
  <c r="B23" i="8"/>
  <c r="B22" i="8"/>
  <c r="S17" i="8"/>
  <c r="B21" i="8"/>
  <c r="D118" i="7" l="1"/>
  <c r="D125" i="7"/>
  <c r="D121" i="7"/>
  <c r="O126" i="8"/>
  <c r="O127" i="8"/>
  <c r="O128" i="8"/>
  <c r="O129" i="8"/>
  <c r="O125" i="8"/>
  <c r="O130" i="8"/>
  <c r="O124" i="8"/>
  <c r="O123" i="8"/>
  <c r="O122" i="8"/>
  <c r="I76" i="8"/>
  <c r="I80" i="8"/>
  <c r="I77" i="8"/>
  <c r="I81" i="8"/>
  <c r="I75" i="8"/>
  <c r="I79" i="8"/>
  <c r="I78" i="8"/>
  <c r="D153" i="7"/>
  <c r="D161" i="7"/>
  <c r="D160" i="7"/>
  <c r="D154" i="7"/>
  <c r="D159" i="7"/>
  <c r="D152" i="7"/>
  <c r="D155" i="7"/>
  <c r="D156" i="7"/>
  <c r="D151" i="7"/>
  <c r="D149" i="7"/>
  <c r="D157" i="7"/>
  <c r="D150" i="7"/>
  <c r="D158" i="7"/>
  <c r="D148" i="7"/>
  <c r="D119" i="7"/>
  <c r="D122" i="7"/>
  <c r="D127" i="7"/>
  <c r="D116" i="7"/>
  <c r="D124" i="7"/>
  <c r="D126" i="7"/>
  <c r="D120" i="7"/>
  <c r="D115" i="7"/>
  <c r="D123" i="7"/>
  <c r="I88" i="7"/>
  <c r="I85" i="7"/>
  <c r="I80" i="7"/>
  <c r="I91" i="7"/>
  <c r="I83" i="7"/>
  <c r="I86" i="7"/>
  <c r="I93" i="7"/>
  <c r="I82" i="7"/>
  <c r="I90" i="7"/>
  <c r="I84" i="7"/>
  <c r="I87" i="7"/>
  <c r="I92" i="7"/>
  <c r="I81" i="7"/>
  <c r="S27" i="7"/>
  <c r="S28" i="7"/>
  <c r="S35" i="7"/>
  <c r="S29" i="7"/>
  <c r="S30" i="7"/>
  <c r="S31" i="7"/>
  <c r="S23" i="7"/>
  <c r="S24" i="7"/>
  <c r="S32" i="7"/>
  <c r="S34" i="7"/>
  <c r="S25" i="7"/>
  <c r="S33" i="7"/>
  <c r="S26" i="7"/>
  <c r="S21" i="8"/>
  <c r="S29" i="8"/>
  <c r="S25" i="8"/>
  <c r="S24" i="8"/>
  <c r="S27" i="8"/>
  <c r="S28" i="8"/>
  <c r="S22" i="8"/>
  <c r="S26" i="8"/>
  <c r="S23" i="8"/>
  <c r="C84" i="15" l="1"/>
  <c r="D84" i="15"/>
  <c r="I50" i="15"/>
  <c r="I51" i="15"/>
  <c r="I52" i="15"/>
  <c r="I53" i="15"/>
  <c r="I54" i="15"/>
  <c r="I57" i="15"/>
  <c r="I49" i="15"/>
  <c r="E32" i="15"/>
  <c r="E23" i="15"/>
  <c r="B23" i="15"/>
  <c r="I73" i="14"/>
  <c r="B130" i="8"/>
  <c r="G99" i="8"/>
  <c r="G100" i="8"/>
  <c r="G101" i="8"/>
  <c r="G102" i="8"/>
  <c r="G103" i="8"/>
  <c r="G104" i="8"/>
  <c r="G105" i="8"/>
  <c r="G106" i="8"/>
  <c r="G98" i="8"/>
  <c r="F99" i="8"/>
  <c r="F100" i="8"/>
  <c r="F101" i="8"/>
  <c r="F106" i="8"/>
  <c r="F98" i="8"/>
  <c r="E99" i="8"/>
  <c r="E100" i="8"/>
  <c r="E101" i="8"/>
  <c r="E106" i="8"/>
  <c r="E98" i="8"/>
  <c r="G87" i="8"/>
  <c r="G88" i="8"/>
  <c r="G89" i="8"/>
  <c r="G90" i="8"/>
  <c r="G91" i="8"/>
  <c r="G92" i="8"/>
  <c r="G93" i="8"/>
  <c r="G94" i="8"/>
  <c r="G86" i="8"/>
  <c r="F87" i="8"/>
  <c r="F88" i="8"/>
  <c r="F89" i="8"/>
  <c r="F91" i="8"/>
  <c r="F93" i="8"/>
  <c r="F94" i="8"/>
  <c r="F86" i="8"/>
  <c r="E87" i="8"/>
  <c r="E88" i="8"/>
  <c r="E89" i="8"/>
  <c r="E91" i="8"/>
  <c r="E93" i="8"/>
  <c r="E94" i="8"/>
  <c r="E86" i="8"/>
  <c r="D114" i="7"/>
</calcChain>
</file>

<file path=xl/sharedStrings.xml><?xml version="1.0" encoding="utf-8"?>
<sst xmlns="http://schemas.openxmlformats.org/spreadsheetml/2006/main" count="1672" uniqueCount="145">
  <si>
    <t>October 1 Child Count Subtotals Aged 5 (In Kindergarten) to 21
School Year 2023 - 2024</t>
  </si>
  <si>
    <t xml:space="preserve"> Children with Disabilities by Disability Category</t>
  </si>
  <si>
    <t xml:space="preserve">Disability Category </t>
  </si>
  <si>
    <t>Student
Count</t>
  </si>
  <si>
    <t>Percentage</t>
  </si>
  <si>
    <t>Autism</t>
  </si>
  <si>
    <t>Deaf-Blindness</t>
  </si>
  <si>
    <t>Developmental Delay</t>
  </si>
  <si>
    <t>Emotional Disturbance</t>
  </si>
  <si>
    <t>Hearing Impairment</t>
  </si>
  <si>
    <t>Intellectual Disability</t>
  </si>
  <si>
    <t>Multiple Disabilities</t>
  </si>
  <si>
    <t>Orthopedic Impairment</t>
  </si>
  <si>
    <t xml:space="preserve">Other Health Impairment </t>
  </si>
  <si>
    <t>Specific Learning Disability</t>
  </si>
  <si>
    <t>Speech or Language Impairment</t>
  </si>
  <si>
    <t>Traumatic Brain Injury</t>
  </si>
  <si>
    <t>Visual Impairment</t>
  </si>
  <si>
    <t>Total Students</t>
  </si>
  <si>
    <t>Children with Disabilities by Race/Ethnicity</t>
  </si>
  <si>
    <t>Disability Category</t>
  </si>
  <si>
    <t xml:space="preserve">American Indian or Alaska Native </t>
  </si>
  <si>
    <t xml:space="preserve">Asian </t>
  </si>
  <si>
    <t xml:space="preserve">Black or African American </t>
  </si>
  <si>
    <t xml:space="preserve">Hispanic/Latino </t>
  </si>
  <si>
    <t xml:space="preserve">Native Hawaiian or Other Pacific Islander </t>
  </si>
  <si>
    <t>Two or More Races</t>
  </si>
  <si>
    <t xml:space="preserve">White </t>
  </si>
  <si>
    <t xml:space="preserve"> Children with Disabilities by English Learner Status </t>
  </si>
  <si>
    <t>English Learner Status</t>
  </si>
  <si>
    <t xml:space="preserve">English Learner </t>
  </si>
  <si>
    <t xml:space="preserve">Non–English Learner </t>
  </si>
  <si>
    <t>Calculated Subtotal</t>
  </si>
  <si>
    <t xml:space="preserve"> Children with Disabilities by Least Restrictive Environment </t>
  </si>
  <si>
    <t>Education Environment</t>
  </si>
  <si>
    <t xml:space="preserve">(A) Inside regular class 80% or more of the day </t>
  </si>
  <si>
    <t xml:space="preserve">(B) Inside regular class 40% through 79% of the day </t>
  </si>
  <si>
    <t xml:space="preserve">(C) Inside regular class less than 40% of the day </t>
  </si>
  <si>
    <t xml:space="preserve">(D) Separate School </t>
  </si>
  <si>
    <t xml:space="preserve">(E) Residential Facility </t>
  </si>
  <si>
    <t xml:space="preserve">(F) Homebound/Hospital </t>
  </si>
  <si>
    <t>(G) Correctional Facilities</t>
  </si>
  <si>
    <t xml:space="preserve">(H) Parentally Placed In Private Schools </t>
  </si>
  <si>
    <t xml:space="preserve"> Children with Disabilities by Age </t>
  </si>
  <si>
    <t>Age</t>
  </si>
  <si>
    <t>5  (In Kindergarten)</t>
  </si>
  <si>
    <t xml:space="preserve"> Children with Disabilities by Gender</t>
  </si>
  <si>
    <t>Sex</t>
  </si>
  <si>
    <t>Female</t>
  </si>
  <si>
    <t>Male</t>
  </si>
  <si>
    <t xml:space="preserve"> </t>
  </si>
  <si>
    <t>October 1 Child Count by Disability Aged 5 (In Kindergarten) to 21
School Year 2023 - 2024</t>
  </si>
  <si>
    <t>Student Count By Age and Disability Status Ages 5-21</t>
  </si>
  <si>
    <t>5 (In Kindergarten)</t>
  </si>
  <si>
    <t>6</t>
  </si>
  <si>
    <t>7</t>
  </si>
  <si>
    <t>8</t>
  </si>
  <si>
    <t>9</t>
  </si>
  <si>
    <t>10</t>
  </si>
  <si>
    <t>11</t>
  </si>
  <si>
    <t>12</t>
  </si>
  <si>
    <t>13</t>
  </si>
  <si>
    <t>14</t>
  </si>
  <si>
    <t>15</t>
  </si>
  <si>
    <t>16</t>
  </si>
  <si>
    <t>17</t>
  </si>
  <si>
    <t>18</t>
  </si>
  <si>
    <t>19</t>
  </si>
  <si>
    <t>20</t>
  </si>
  <si>
    <t>21</t>
  </si>
  <si>
    <t xml:space="preserve"> Calculated
Total</t>
  </si>
  <si>
    <t>*</t>
  </si>
  <si>
    <t>Other Health Impairment</t>
  </si>
  <si>
    <t>Student Percent by Age and Disability Category</t>
  </si>
  <si>
    <t>Disability</t>
  </si>
  <si>
    <t>Student Count by Race/Ethnicity and Disability Category
by Racial Ethnic and Disability Category</t>
  </si>
  <si>
    <t>American Indian or Alaska Native</t>
  </si>
  <si>
    <t>Asian</t>
  </si>
  <si>
    <t>Black or African American</t>
  </si>
  <si>
    <t>Hispanic/
Latino</t>
  </si>
  <si>
    <t>Native Hawaiian or Other Pacific Islander</t>
  </si>
  <si>
    <t>White</t>
  </si>
  <si>
    <t>Two or more races</t>
  </si>
  <si>
    <t>Student Percentage by Race/Ethnicity and Disability Category</t>
  </si>
  <si>
    <t>Student Count by Gender</t>
  </si>
  <si>
    <t>Calculated Total</t>
  </si>
  <si>
    <t>Student Percentage by Sex Ages 5-21</t>
  </si>
  <si>
    <t>Student Count by English Learner Status Ages 5-21</t>
  </si>
  <si>
    <t>Yes</t>
  </si>
  <si>
    <t>No</t>
  </si>
  <si>
    <t>Student Percentage by English Learner Status</t>
  </si>
  <si>
    <t>October 1 Child by Educational Environment 
Aged 5 (In Kindergarten) to 21
School Year 2023 - 2024</t>
  </si>
  <si>
    <t>Student Count by Age and Least Restrictive Environment</t>
  </si>
  <si>
    <t>Educational Environment</t>
  </si>
  <si>
    <t>Student Percentage by Age and Least Restrictive Environment</t>
  </si>
  <si>
    <t>5 in Kindergarten</t>
  </si>
  <si>
    <t>Student Count by Race/Ethnicity and Least Restrictive Environment</t>
  </si>
  <si>
    <t>Environment</t>
  </si>
  <si>
    <t>Student Count and Percentage by Race/Ethnicity and Least Restrictive Environment 5-21</t>
  </si>
  <si>
    <t>Student Count and Percentage by Gender and Least Restrictive Environment 5-21</t>
  </si>
  <si>
    <t>Female Student Count</t>
  </si>
  <si>
    <t>Male Student Count</t>
  </si>
  <si>
    <t>Female Student Percentage</t>
  </si>
  <si>
    <t>Male Student Percentage</t>
  </si>
  <si>
    <t>Total</t>
  </si>
  <si>
    <t xml:space="preserve">Student Count and Percentage by English Learner Status by Least Restrictive Environment </t>
  </si>
  <si>
    <t>Non-English Learner</t>
  </si>
  <si>
    <t>English Learner Percentage</t>
  </si>
  <si>
    <t>Non-English Learner Percentage</t>
  </si>
  <si>
    <t>Calculated Percentage</t>
  </si>
  <si>
    <t>Student Count by Disability and Least Restrictive Environment</t>
  </si>
  <si>
    <t>Student Percentage by Disability and Least Restrictive Environment</t>
  </si>
  <si>
    <r>
      <t>October 1 Child Count Subtotals Aged 3</t>
    </r>
    <r>
      <rPr>
        <b/>
        <sz val="18"/>
        <color rgb="FF012169"/>
        <rFont val="Calibri"/>
        <family val="2"/>
      </rPr>
      <t>–</t>
    </r>
    <r>
      <rPr>
        <b/>
        <sz val="18"/>
        <color rgb="FF012169"/>
        <rFont val="Arial"/>
        <family val="2"/>
      </rPr>
      <t>5 (In Preschool)
School Year 2023 - 2024</t>
    </r>
  </si>
  <si>
    <t xml:space="preserve"> Children with Disabilities by Disability Category </t>
  </si>
  <si>
    <t xml:space="preserve"> Children with Disabilities by Race/Ethnicity</t>
  </si>
  <si>
    <t>Racial Ethnic</t>
  </si>
  <si>
    <t>Children with Disabilities by Least Restrictive Environment</t>
  </si>
  <si>
    <t>(A1) Children attending a Regular Early Childhood Program at least 10 hrs. per week and receiving the majority of hours of special education and related services in the Regular Early Childhood Program</t>
  </si>
  <si>
    <t xml:space="preserve">(A2) Children attending a Regular Early Childhood Program at least 10 hrs. per weekand receiving the majority of hours of special education and related services in some Other Location </t>
  </si>
  <si>
    <t>(B1) Children attending a Regular Early Childhood Program less than 10 hrs. per week and receiving the majority of hours of special education and related services in the Regular Early Childhood Program</t>
  </si>
  <si>
    <t>(B2) Children attending a Regular Early Childhood Program less than 10 hrs. per week and receiving the majority of hours of special education and related services in some Other Location</t>
  </si>
  <si>
    <t>(C1)  Children attending a Special Education Program (NOT in any Regular Early Childhood Program) specifically, a Separate Special Education Class</t>
  </si>
  <si>
    <t>(C2)  Children attending a Special Education Program (NOT in any Regular Early Childhood Program) specifically, a Separate School</t>
  </si>
  <si>
    <t>(C3)Children attending a Special Education Program (NOT in any Regular Early Childhood Program) specifically, a Residential Facility</t>
  </si>
  <si>
    <t>(D1) Children attending neither a Regular Early Childhood Program nor a Special Education Program (not included in (A), (B), or (C)) and receiving the majority of hours of special education and related services at Home</t>
  </si>
  <si>
    <r>
      <t xml:space="preserve">(D2) Children attending neither a Regular Early Childhood Program nor a Special Education Program (not included in (A), (B), or (C))and receiving the majority of hours of special education and related services at the Service Provider Location or some Other Location </t>
    </r>
    <r>
      <rPr>
        <u/>
        <sz val="11"/>
        <color theme="1"/>
        <rFont val="Arial"/>
        <family val="2"/>
      </rPr>
      <t>not</t>
    </r>
    <r>
      <rPr>
        <sz val="11"/>
        <color theme="1"/>
        <rFont val="Arial"/>
        <family val="2"/>
      </rPr>
      <t xml:space="preserve"> in any other category</t>
    </r>
  </si>
  <si>
    <t>5 In Preschool</t>
  </si>
  <si>
    <t>Children with Disabilities by Gender</t>
  </si>
  <si>
    <t>Student 
Count</t>
  </si>
  <si>
    <r>
      <t>October 1 Child Counts by Disability Category 
Aged 3</t>
    </r>
    <r>
      <rPr>
        <b/>
        <sz val="18"/>
        <color rgb="FF012169"/>
        <rFont val="Calibri"/>
        <family val="2"/>
      </rPr>
      <t>–</t>
    </r>
    <r>
      <rPr>
        <b/>
        <sz val="18"/>
        <color rgb="FF012169"/>
        <rFont val="Arial"/>
        <family val="2"/>
      </rPr>
      <t>5 (In Preschool)
School Year 2023 - 2024</t>
    </r>
  </si>
  <si>
    <t xml:space="preserve">Student Count by Age and Disability Category
</t>
  </si>
  <si>
    <t>3</t>
  </si>
  <si>
    <t>4</t>
  </si>
  <si>
    <t>5 in Preschool</t>
  </si>
  <si>
    <t>Student Count by Race/Ethnicity and Disability Category</t>
  </si>
  <si>
    <r>
      <t>October 1 Child Counts by Educational Environment Aged 3</t>
    </r>
    <r>
      <rPr>
        <b/>
        <sz val="18"/>
        <color rgb="FF012169"/>
        <rFont val="Calibri"/>
        <family val="2"/>
      </rPr>
      <t>–</t>
    </r>
    <r>
      <rPr>
        <b/>
        <sz val="18"/>
        <color rgb="FF012169"/>
        <rFont val="Arial"/>
        <family val="2"/>
      </rPr>
      <t>5 (In Preschool)
School Year 2023 - 2024</t>
    </r>
  </si>
  <si>
    <t xml:space="preserve">Student Count by Least Restrictive Environment </t>
  </si>
  <si>
    <t>Student Percent by Least Restrictive Environment and Age</t>
  </si>
  <si>
    <t xml:space="preserve">Student Count by Least Restrictive Environment and Race/Ethnicity </t>
  </si>
  <si>
    <t xml:space="preserve">Student Percent by Least Restrictive Environment and Race/Ethnicity </t>
  </si>
  <si>
    <t>Student Count by Least Restrictive Environment and Gender</t>
  </si>
  <si>
    <t>Calculated 
Total</t>
  </si>
  <si>
    <t xml:space="preserve">Student Percent by Least Restrictive Environment and Gender </t>
  </si>
  <si>
    <t>Student Count by Least Restrictive Environment and Disability</t>
  </si>
  <si>
    <t>Student Percent by Least Restrictive Environment and Disability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</si>
</sst>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0.0%"/>
  </numFmts>
  <fonts count="30">
    <font>
      <sz val="11"/>
      <color theme="1"/>
      <name val="Arial"/>
      <family val="2"/>
      <scheme val="minor"/>
    </font>
    <font>
      <sz val="11"/>
      <color theme="1"/>
      <name val="Arial"/>
      <family val="2"/>
      <scheme val="minor"/>
    </font>
    <font>
      <b/>
      <sz val="11"/>
      <color theme="1"/>
      <name val="Arial"/>
      <family val="2"/>
      <scheme val="minor"/>
    </font>
    <font>
      <b/>
      <sz val="14"/>
      <color theme="0"/>
      <name val="Arial"/>
      <family val="2"/>
    </font>
    <font>
      <sz val="10"/>
      <name val="Arial"/>
      <family val="2"/>
    </font>
    <font>
      <sz val="9"/>
      <color theme="1"/>
      <name val="Arial"/>
      <family val="2"/>
    </font>
    <font>
      <b/>
      <sz val="9"/>
      <color theme="1"/>
      <name val="Arial"/>
      <family val="2"/>
    </font>
    <font>
      <b/>
      <sz val="18"/>
      <color rgb="FF012169"/>
      <name val="Arial"/>
      <family val="2"/>
    </font>
    <font>
      <b/>
      <sz val="18"/>
      <color rgb="FF012169"/>
      <name val="Raleway"/>
    </font>
    <font>
      <b/>
      <sz val="13"/>
      <color theme="0"/>
      <name val="Arial"/>
      <family val="2"/>
    </font>
    <font>
      <b/>
      <sz val="12"/>
      <color theme="0"/>
      <name val="Arial"/>
      <family val="2"/>
    </font>
    <font>
      <sz val="11"/>
      <color theme="1"/>
      <name val="Arial"/>
      <family val="2"/>
    </font>
    <font>
      <b/>
      <sz val="11"/>
      <color theme="1"/>
      <name val="Arial"/>
      <family val="2"/>
    </font>
    <font>
      <sz val="11"/>
      <color rgb="FF000000"/>
      <name val="Arial"/>
      <family val="2"/>
    </font>
    <font>
      <sz val="11"/>
      <name val="Arial"/>
      <family val="2"/>
    </font>
    <font>
      <b/>
      <sz val="11"/>
      <name val="Arial"/>
      <family val="2"/>
    </font>
    <font>
      <b/>
      <sz val="12"/>
      <color theme="1"/>
      <name val="Arial"/>
      <family val="2"/>
    </font>
    <font>
      <sz val="11"/>
      <color theme="1" tint="4.9989318521683403E-2"/>
      <name val="Arial"/>
      <family val="2"/>
    </font>
    <font>
      <b/>
      <sz val="13"/>
      <color theme="0"/>
      <name val="Raleway"/>
    </font>
    <font>
      <b/>
      <sz val="12"/>
      <color theme="0"/>
      <name val="Arial "/>
    </font>
    <font>
      <u/>
      <sz val="11"/>
      <color theme="1"/>
      <name val="Arial"/>
      <family val="2"/>
    </font>
    <font>
      <sz val="12"/>
      <color theme="0"/>
      <name val="Arial"/>
      <family val="2"/>
    </font>
    <font>
      <b/>
      <sz val="18"/>
      <color rgb="FF012169"/>
      <name val="Calibri"/>
      <family val="2"/>
    </font>
    <font>
      <sz val="8"/>
      <name val="Arial"/>
      <family val="2"/>
      <scheme val="minor"/>
    </font>
    <font>
      <sz val="12"/>
      <color theme="1"/>
      <name val="Arial"/>
      <family val="2"/>
    </font>
    <font>
      <sz val="12"/>
      <name val="Arial"/>
      <family val="2"/>
    </font>
    <font>
      <b/>
      <sz val="12"/>
      <name val="Arial"/>
      <family val="2"/>
    </font>
    <font>
      <b/>
      <sz val="12"/>
      <name val="Arial Narrow"/>
      <family val="2"/>
    </font>
    <font>
      <b/>
      <i/>
      <sz val="10"/>
      <color theme="1"/>
      <name val="Arial"/>
      <family val="2"/>
    </font>
    <font>
      <b/>
      <sz val="11"/>
      <color theme="0"/>
      <name val="Arial"/>
      <family val="2"/>
    </font>
  </fonts>
  <fills count="9">
    <fill>
      <patternFill patternType="none"/>
    </fill>
    <fill>
      <patternFill patternType="gray125"/>
    </fill>
    <fill>
      <patternFill patternType="solid">
        <fgColor theme="1" tint="4.9989318521683403E-2"/>
        <bgColor indexed="64"/>
      </patternFill>
    </fill>
    <fill>
      <patternFill patternType="solid">
        <fgColor rgb="FF002060"/>
        <bgColor indexed="64"/>
      </patternFill>
    </fill>
    <fill>
      <patternFill patternType="solid">
        <fgColor rgb="FF8090B4"/>
        <bgColor indexed="64"/>
      </patternFill>
    </fill>
    <fill>
      <patternFill patternType="solid">
        <fgColor theme="0"/>
        <bgColor indexed="64"/>
      </patternFill>
    </fill>
    <fill>
      <patternFill patternType="solid">
        <fgColor rgb="FF41598F"/>
        <bgColor indexed="64"/>
      </patternFill>
    </fill>
    <fill>
      <patternFill patternType="solid">
        <fgColor rgb="FF012169"/>
        <bgColor indexed="64"/>
      </patternFill>
    </fill>
    <fill>
      <patternFill patternType="solid">
        <fgColor theme="1"/>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9">
    <xf numFmtId="0" fontId="0" fillId="0" borderId="0"/>
    <xf numFmtId="43" fontId="1" fillId="0" borderId="0" applyFont="0" applyFill="0" applyBorder="0" applyAlignment="0" applyProtection="0"/>
    <xf numFmtId="0" fontId="1"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281">
    <xf numFmtId="0" fontId="0" fillId="0" borderId="0" xfId="0"/>
    <xf numFmtId="9" fontId="6" fillId="0" borderId="0" xfId="5" applyFont="1" applyFill="1" applyBorder="1" applyAlignment="1">
      <alignment horizontal="right" vertical="center"/>
    </xf>
    <xf numFmtId="3" fontId="6" fillId="0" borderId="0" xfId="2" applyNumberFormat="1" applyFont="1" applyAlignment="1">
      <alignment horizontal="right" vertical="center"/>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wrapText="1"/>
    </xf>
    <xf numFmtId="0" fontId="1" fillId="0" borderId="0" xfId="2" applyAlignment="1">
      <alignment wrapText="1"/>
    </xf>
    <xf numFmtId="0" fontId="1" fillId="0" borderId="0" xfId="0" applyFont="1" applyAlignment="1">
      <alignment wrapText="1"/>
    </xf>
    <xf numFmtId="0" fontId="0" fillId="5" borderId="0" xfId="0" applyFill="1"/>
    <xf numFmtId="3" fontId="0" fillId="0" borderId="0" xfId="0" applyNumberFormat="1" applyAlignment="1">
      <alignment wrapText="1"/>
    </xf>
    <xf numFmtId="0" fontId="0" fillId="0" borderId="0" xfId="0" applyAlignment="1">
      <alignment horizontal="center"/>
    </xf>
    <xf numFmtId="0" fontId="8" fillId="5" borderId="0" xfId="0" applyFont="1" applyFill="1" applyAlignment="1">
      <alignment horizontal="center" wrapText="1"/>
    </xf>
    <xf numFmtId="0" fontId="8" fillId="5" borderId="0" xfId="0" applyFont="1" applyFill="1" applyAlignment="1">
      <alignment wrapText="1"/>
    </xf>
    <xf numFmtId="0" fontId="10" fillId="6" borderId="19" xfId="2" applyFont="1" applyFill="1" applyBorder="1" applyAlignment="1">
      <alignment vertical="center"/>
    </xf>
    <xf numFmtId="0" fontId="10" fillId="6" borderId="21" xfId="2" applyFont="1" applyFill="1" applyBorder="1" applyAlignment="1">
      <alignment horizontal="center" vertical="center" wrapText="1"/>
    </xf>
    <xf numFmtId="0" fontId="10" fillId="6" borderId="27" xfId="2" applyFont="1" applyFill="1" applyBorder="1" applyAlignment="1">
      <alignment horizontal="center" vertical="center"/>
    </xf>
    <xf numFmtId="0" fontId="11" fillId="0" borderId="23" xfId="2" applyFont="1" applyBorder="1"/>
    <xf numFmtId="3" fontId="11" fillId="0" borderId="10" xfId="0" applyNumberFormat="1" applyFont="1" applyBorder="1" applyAlignment="1">
      <alignment horizontal="center"/>
    </xf>
    <xf numFmtId="0" fontId="11" fillId="0" borderId="24" xfId="2" applyFont="1" applyBorder="1"/>
    <xf numFmtId="3" fontId="11" fillId="0" borderId="25" xfId="0" applyNumberFormat="1" applyFont="1" applyBorder="1" applyAlignment="1">
      <alignment horizontal="center"/>
    </xf>
    <xf numFmtId="0" fontId="12" fillId="4" borderId="13" xfId="2" applyFont="1" applyFill="1" applyBorder="1" applyAlignment="1">
      <alignment vertical="center"/>
    </xf>
    <xf numFmtId="3" fontId="12" fillId="4" borderId="16" xfId="2" applyNumberFormat="1" applyFont="1" applyFill="1" applyBorder="1" applyAlignment="1">
      <alignment horizontal="center" vertical="center"/>
    </xf>
    <xf numFmtId="9" fontId="12" fillId="4" borderId="12" xfId="2" applyNumberFormat="1" applyFont="1" applyFill="1" applyBorder="1" applyAlignment="1">
      <alignment horizontal="center" vertical="center"/>
    </xf>
    <xf numFmtId="0" fontId="10" fillId="6" borderId="17" xfId="2" applyFont="1" applyFill="1" applyBorder="1" applyAlignment="1">
      <alignment horizontal="left" vertical="center"/>
    </xf>
    <xf numFmtId="0" fontId="10" fillId="6" borderId="18" xfId="2" applyFont="1" applyFill="1" applyBorder="1" applyAlignment="1">
      <alignment horizontal="center" vertical="center" wrapText="1"/>
    </xf>
    <xf numFmtId="0" fontId="10" fillId="6" borderId="28" xfId="2" applyFont="1" applyFill="1" applyBorder="1" applyAlignment="1">
      <alignment horizontal="center" vertical="center"/>
    </xf>
    <xf numFmtId="0" fontId="13" fillId="0" borderId="23" xfId="2" applyFont="1" applyBorder="1" applyAlignment="1">
      <alignment horizontal="left" vertical="center" wrapText="1"/>
    </xf>
    <xf numFmtId="0" fontId="13" fillId="0" borderId="23" xfId="2" applyFont="1" applyBorder="1" applyAlignment="1">
      <alignment horizontal="left" vertical="center"/>
    </xf>
    <xf numFmtId="0" fontId="13" fillId="0" borderId="23" xfId="2" applyFont="1" applyBorder="1" applyAlignment="1">
      <alignment horizontal="left"/>
    </xf>
    <xf numFmtId="0" fontId="13" fillId="0" borderId="24" xfId="2" applyFont="1" applyBorder="1" applyAlignment="1">
      <alignment horizontal="left" vertical="center"/>
    </xf>
    <xf numFmtId="0" fontId="12" fillId="4" borderId="13" xfId="2" applyFont="1" applyFill="1" applyBorder="1" applyAlignment="1">
      <alignment horizontal="left" vertical="center"/>
    </xf>
    <xf numFmtId="0" fontId="10" fillId="6" borderId="19" xfId="2" applyFont="1" applyFill="1" applyBorder="1" applyAlignment="1">
      <alignment horizontal="left"/>
    </xf>
    <xf numFmtId="0" fontId="11" fillId="0" borderId="23" xfId="0" applyFont="1" applyBorder="1" applyAlignment="1">
      <alignment horizontal="left" wrapText="1"/>
    </xf>
    <xf numFmtId="3" fontId="14" fillId="0" borderId="10" xfId="4" quotePrefix="1" applyNumberFormat="1" applyFont="1" applyBorder="1" applyAlignment="1">
      <alignment horizontal="center"/>
    </xf>
    <xf numFmtId="49" fontId="11" fillId="0" borderId="23" xfId="0" applyNumberFormat="1" applyFont="1" applyBorder="1" applyAlignment="1">
      <alignment horizontal="left" wrapText="1"/>
    </xf>
    <xf numFmtId="0" fontId="11" fillId="0" borderId="24" xfId="0" applyFont="1" applyBorder="1" applyAlignment="1">
      <alignment horizontal="left" wrapText="1"/>
    </xf>
    <xf numFmtId="3" fontId="14" fillId="0" borderId="25" xfId="4" quotePrefix="1" applyNumberFormat="1" applyFont="1" applyBorder="1" applyAlignment="1">
      <alignment horizontal="center"/>
    </xf>
    <xf numFmtId="0" fontId="12" fillId="0" borderId="13" xfId="2" applyFont="1" applyBorder="1" applyAlignment="1">
      <alignment horizontal="left"/>
    </xf>
    <xf numFmtId="3" fontId="12" fillId="0" borderId="16" xfId="2" applyNumberFormat="1" applyFont="1" applyBorder="1" applyAlignment="1">
      <alignment horizontal="center"/>
    </xf>
    <xf numFmtId="9" fontId="15" fillId="0" borderId="12" xfId="5" quotePrefix="1" applyFont="1" applyFill="1" applyBorder="1" applyAlignment="1" applyProtection="1">
      <alignment horizontal="center"/>
    </xf>
    <xf numFmtId="0" fontId="16" fillId="6" borderId="19" xfId="2" applyFont="1" applyFill="1" applyBorder="1" applyAlignment="1">
      <alignment horizontal="left"/>
    </xf>
    <xf numFmtId="0" fontId="16" fillId="6" borderId="21" xfId="2" applyFont="1" applyFill="1" applyBorder="1" applyAlignment="1">
      <alignment horizontal="center" wrapText="1"/>
    </xf>
    <xf numFmtId="0" fontId="16" fillId="6" borderId="27" xfId="2" applyFont="1" applyFill="1" applyBorder="1" applyAlignment="1">
      <alignment horizontal="center"/>
    </xf>
    <xf numFmtId="0" fontId="11" fillId="0" borderId="23" xfId="2" applyFont="1" applyBorder="1" applyAlignment="1">
      <alignment horizontal="left"/>
    </xf>
    <xf numFmtId="0" fontId="11" fillId="0" borderId="24" xfId="2" applyFont="1" applyBorder="1" applyAlignment="1">
      <alignment horizontal="left"/>
    </xf>
    <xf numFmtId="9" fontId="12" fillId="0" borderId="12" xfId="5" applyFont="1" applyFill="1" applyBorder="1" applyAlignment="1">
      <alignment horizontal="center"/>
    </xf>
    <xf numFmtId="0" fontId="11" fillId="4" borderId="23" xfId="2" applyFont="1" applyFill="1" applyBorder="1" applyAlignment="1">
      <alignment horizontal="left"/>
    </xf>
    <xf numFmtId="3" fontId="11" fillId="4" borderId="10" xfId="0" applyNumberFormat="1" applyFont="1" applyFill="1" applyBorder="1" applyAlignment="1">
      <alignment horizontal="center"/>
    </xf>
    <xf numFmtId="0" fontId="11" fillId="4" borderId="24" xfId="2" applyFont="1" applyFill="1" applyBorder="1" applyAlignment="1">
      <alignment horizontal="left"/>
    </xf>
    <xf numFmtId="0" fontId="10" fillId="6" borderId="21" xfId="2" applyFont="1" applyFill="1" applyBorder="1" applyAlignment="1">
      <alignment horizontal="center" wrapText="1"/>
    </xf>
    <xf numFmtId="0" fontId="10" fillId="6" borderId="27" xfId="2" applyFont="1" applyFill="1" applyBorder="1" applyAlignment="1">
      <alignment horizontal="center"/>
    </xf>
    <xf numFmtId="0" fontId="10" fillId="6" borderId="19" xfId="2" applyFont="1" applyFill="1" applyBorder="1" applyAlignment="1">
      <alignment horizontal="left" wrapText="1"/>
    </xf>
    <xf numFmtId="0" fontId="10" fillId="6" borderId="27" xfId="2" applyFont="1" applyFill="1" applyBorder="1" applyAlignment="1">
      <alignment horizontal="center" wrapText="1"/>
    </xf>
    <xf numFmtId="0" fontId="14" fillId="0" borderId="23" xfId="4" applyFont="1" applyBorder="1" applyAlignment="1">
      <alignment horizontal="left" wrapText="1"/>
    </xf>
    <xf numFmtId="3" fontId="14" fillId="0" borderId="10" xfId="5" quotePrefix="1" applyNumberFormat="1" applyFont="1" applyFill="1" applyBorder="1" applyAlignment="1" applyProtection="1">
      <alignment horizontal="center" wrapText="1"/>
    </xf>
    <xf numFmtId="3" fontId="17" fillId="2" borderId="10" xfId="5" quotePrefix="1" applyNumberFormat="1" applyFont="1" applyFill="1" applyBorder="1" applyAlignment="1" applyProtection="1">
      <alignment horizontal="center" wrapText="1"/>
    </xf>
    <xf numFmtId="3" fontId="15" fillId="0" borderId="22" xfId="5" quotePrefix="1" applyNumberFormat="1" applyFont="1" applyFill="1" applyBorder="1" applyAlignment="1" applyProtection="1">
      <alignment horizontal="center" wrapText="1"/>
    </xf>
    <xf numFmtId="1" fontId="15" fillId="4" borderId="24" xfId="5" quotePrefix="1" applyNumberFormat="1" applyFont="1" applyFill="1" applyBorder="1" applyAlignment="1" applyProtection="1">
      <alignment horizontal="left" wrapText="1"/>
    </xf>
    <xf numFmtId="3" fontId="15" fillId="4" borderId="25" xfId="5" quotePrefix="1" applyNumberFormat="1" applyFont="1" applyFill="1" applyBorder="1" applyAlignment="1" applyProtection="1">
      <alignment horizontal="center" wrapText="1"/>
    </xf>
    <xf numFmtId="3" fontId="15" fillId="4" borderId="26" xfId="5" quotePrefix="1" applyNumberFormat="1" applyFont="1" applyFill="1" applyBorder="1" applyAlignment="1" applyProtection="1">
      <alignment horizontal="center" wrapText="1"/>
    </xf>
    <xf numFmtId="9" fontId="11" fillId="0" borderId="10" xfId="0" applyNumberFormat="1" applyFont="1" applyBorder="1" applyAlignment="1">
      <alignment horizontal="center" wrapText="1"/>
    </xf>
    <xf numFmtId="3" fontId="12" fillId="0" borderId="22" xfId="0" applyNumberFormat="1" applyFont="1" applyBorder="1" applyAlignment="1">
      <alignment horizontal="center" wrapText="1"/>
    </xf>
    <xf numFmtId="9" fontId="14" fillId="0" borderId="10" xfId="5" quotePrefix="1" applyFont="1" applyFill="1" applyBorder="1" applyAlignment="1" applyProtection="1">
      <alignment horizontal="center" wrapText="1"/>
    </xf>
    <xf numFmtId="9" fontId="15" fillId="0" borderId="10" xfId="5" quotePrefix="1" applyFont="1" applyFill="1" applyBorder="1" applyAlignment="1" applyProtection="1">
      <alignment horizontal="center" wrapText="1"/>
    </xf>
    <xf numFmtId="0" fontId="14" fillId="0" borderId="23" xfId="4" applyFont="1" applyBorder="1" applyAlignment="1">
      <alignment horizontal="left" vertical="center" wrapText="1"/>
    </xf>
    <xf numFmtId="3" fontId="11" fillId="0" borderId="10" xfId="0" applyNumberFormat="1" applyFont="1" applyBorder="1" applyAlignment="1">
      <alignment horizontal="center" wrapText="1"/>
    </xf>
    <xf numFmtId="0" fontId="15" fillId="4" borderId="24" xfId="2" applyFont="1" applyFill="1" applyBorder="1" applyAlignment="1">
      <alignment horizontal="left" vertical="center" wrapText="1"/>
    </xf>
    <xf numFmtId="3" fontId="12" fillId="4" borderId="25" xfId="0" applyNumberFormat="1" applyFont="1" applyFill="1" applyBorder="1" applyAlignment="1">
      <alignment horizontal="center" wrapText="1"/>
    </xf>
    <xf numFmtId="3" fontId="10" fillId="6" borderId="21" xfId="2" applyNumberFormat="1" applyFont="1" applyFill="1" applyBorder="1" applyAlignment="1">
      <alignment horizontal="center" wrapText="1"/>
    </xf>
    <xf numFmtId="3" fontId="10" fillId="6" borderId="27" xfId="2" applyNumberFormat="1" applyFont="1" applyFill="1" applyBorder="1" applyAlignment="1">
      <alignment horizontal="center" wrapText="1"/>
    </xf>
    <xf numFmtId="0" fontId="11" fillId="0" borderId="9" xfId="0" applyFont="1" applyBorder="1" applyAlignment="1">
      <alignment horizontal="left" wrapText="1"/>
    </xf>
    <xf numFmtId="3" fontId="14" fillId="0" borderId="10" xfId="0" applyNumberFormat="1" applyFont="1" applyBorder="1" applyAlignment="1">
      <alignment horizontal="center" wrapText="1"/>
    </xf>
    <xf numFmtId="3" fontId="12" fillId="0" borderId="11" xfId="0" applyNumberFormat="1" applyFont="1" applyBorder="1" applyAlignment="1">
      <alignment horizontal="center" wrapText="1"/>
    </xf>
    <xf numFmtId="3" fontId="14" fillId="4" borderId="10" xfId="5" quotePrefix="1" applyNumberFormat="1" applyFont="1" applyFill="1" applyBorder="1" applyAlignment="1" applyProtection="1">
      <alignment horizontal="center" wrapText="1"/>
    </xf>
    <xf numFmtId="49" fontId="11" fillId="0" borderId="9" xfId="0" applyNumberFormat="1" applyFont="1" applyBorder="1" applyAlignment="1">
      <alignment horizontal="left" wrapText="1"/>
    </xf>
    <xf numFmtId="0" fontId="10" fillId="6" borderId="10" xfId="2" applyFont="1" applyFill="1" applyBorder="1" applyAlignment="1">
      <alignment horizontal="left" wrapText="1"/>
    </xf>
    <xf numFmtId="0" fontId="10" fillId="6" borderId="10" xfId="2" applyFont="1" applyFill="1" applyBorder="1" applyAlignment="1">
      <alignment horizontal="center" wrapText="1"/>
    </xf>
    <xf numFmtId="0" fontId="11" fillId="0" borderId="10" xfId="0" applyFont="1" applyBorder="1" applyAlignment="1">
      <alignment horizontal="left" vertical="center" wrapText="1"/>
    </xf>
    <xf numFmtId="3" fontId="15" fillId="5" borderId="10" xfId="5" quotePrefix="1" applyNumberFormat="1" applyFont="1" applyFill="1" applyBorder="1" applyAlignment="1" applyProtection="1">
      <alignment horizontal="center" wrapText="1"/>
    </xf>
    <xf numFmtId="49" fontId="11" fillId="0" borderId="10" xfId="0" applyNumberFormat="1" applyFont="1" applyBorder="1" applyAlignment="1">
      <alignment horizontal="left" vertical="center" wrapText="1"/>
    </xf>
    <xf numFmtId="0" fontId="10" fillId="6" borderId="9" xfId="2" applyFont="1" applyFill="1" applyBorder="1" applyAlignment="1">
      <alignment horizontal="left" wrapText="1"/>
    </xf>
    <xf numFmtId="0" fontId="10" fillId="6" borderId="11" xfId="2" applyFont="1" applyFill="1" applyBorder="1" applyAlignment="1">
      <alignment horizontal="center" wrapText="1"/>
    </xf>
    <xf numFmtId="0" fontId="11" fillId="0" borderId="10" xfId="0" applyFont="1" applyBorder="1" applyAlignment="1">
      <alignment horizontal="left" wrapText="1"/>
    </xf>
    <xf numFmtId="3" fontId="15" fillId="0" borderId="10" xfId="0" applyNumberFormat="1" applyFont="1" applyBorder="1" applyAlignment="1">
      <alignment horizontal="center" wrapText="1"/>
    </xf>
    <xf numFmtId="9" fontId="15" fillId="0" borderId="10" xfId="0" applyNumberFormat="1" applyFont="1" applyBorder="1" applyAlignment="1">
      <alignment horizontal="center" wrapText="1"/>
    </xf>
    <xf numFmtId="49" fontId="11" fillId="0" borderId="10" xfId="0" applyNumberFormat="1" applyFont="1" applyBorder="1" applyAlignment="1">
      <alignment horizontal="left" wrapText="1"/>
    </xf>
    <xf numFmtId="0" fontId="11" fillId="0" borderId="9" xfId="0" applyFont="1" applyBorder="1" applyAlignment="1">
      <alignment vertical="center" wrapText="1"/>
    </xf>
    <xf numFmtId="9" fontId="15" fillId="0" borderId="11" xfId="0" applyNumberFormat="1" applyFont="1" applyBorder="1" applyAlignment="1">
      <alignment horizontal="center" wrapText="1"/>
    </xf>
    <xf numFmtId="49" fontId="11" fillId="0" borderId="9" xfId="0" applyNumberFormat="1" applyFont="1" applyBorder="1" applyAlignment="1">
      <alignment vertical="center" wrapText="1"/>
    </xf>
    <xf numFmtId="0" fontId="10" fillId="6" borderId="10" xfId="4" applyFont="1" applyFill="1" applyBorder="1" applyAlignment="1">
      <alignment horizontal="center" wrapText="1"/>
    </xf>
    <xf numFmtId="0" fontId="12" fillId="0" borderId="10" xfId="0" applyFont="1" applyBorder="1" applyAlignment="1">
      <alignment horizontal="left" vertical="center" wrapText="1"/>
    </xf>
    <xf numFmtId="3" fontId="12" fillId="0" borderId="10" xfId="0" applyNumberFormat="1" applyFont="1" applyBorder="1" applyAlignment="1">
      <alignment horizontal="center" wrapText="1"/>
    </xf>
    <xf numFmtId="49" fontId="12" fillId="0" borderId="10" xfId="0" applyNumberFormat="1" applyFont="1" applyBorder="1" applyAlignment="1">
      <alignment horizontal="left" vertical="center" wrapText="1"/>
    </xf>
    <xf numFmtId="10" fontId="10" fillId="6" borderId="10" xfId="0" applyNumberFormat="1" applyFont="1" applyFill="1" applyBorder="1" applyAlignment="1">
      <alignment horizontal="center" wrapText="1"/>
    </xf>
    <xf numFmtId="0" fontId="11" fillId="0" borderId="10" xfId="0" applyFont="1" applyBorder="1" applyAlignment="1">
      <alignment vertical="center" wrapText="1"/>
    </xf>
    <xf numFmtId="49" fontId="11" fillId="0" borderId="10" xfId="0" applyNumberFormat="1" applyFont="1" applyBorder="1" applyAlignment="1">
      <alignment vertical="center" wrapText="1"/>
    </xf>
    <xf numFmtId="9" fontId="0" fillId="0" borderId="18" xfId="0" applyNumberFormat="1" applyBorder="1" applyAlignment="1">
      <alignment wrapText="1"/>
    </xf>
    <xf numFmtId="0" fontId="10" fillId="6" borderId="11" xfId="2" applyFont="1" applyFill="1" applyBorder="1" applyAlignment="1">
      <alignment horizontal="center"/>
    </xf>
    <xf numFmtId="0" fontId="11" fillId="0" borderId="9" xfId="2" applyFont="1" applyBorder="1" applyAlignment="1">
      <alignment horizontal="left" wrapText="1"/>
    </xf>
    <xf numFmtId="37" fontId="14" fillId="0" borderId="10" xfId="3" applyNumberFormat="1" applyFont="1" applyFill="1" applyBorder="1" applyAlignment="1">
      <alignment horizontal="center"/>
    </xf>
    <xf numFmtId="0" fontId="19" fillId="6" borderId="10" xfId="2" applyFont="1" applyFill="1" applyBorder="1" applyAlignment="1">
      <alignment horizontal="left" wrapText="1"/>
    </xf>
    <xf numFmtId="0" fontId="19" fillId="6" borderId="10" xfId="2" applyFont="1" applyFill="1" applyBorder="1" applyAlignment="1">
      <alignment horizontal="center" wrapText="1"/>
    </xf>
    <xf numFmtId="0" fontId="19" fillId="6" borderId="10" xfId="2" applyFont="1" applyFill="1" applyBorder="1" applyAlignment="1">
      <alignment horizontal="center"/>
    </xf>
    <xf numFmtId="0" fontId="13" fillId="0" borderId="10" xfId="2" applyFont="1" applyBorder="1" applyAlignment="1">
      <alignment horizontal="left" wrapText="1"/>
    </xf>
    <xf numFmtId="37" fontId="14" fillId="0" borderId="10" xfId="1" applyNumberFormat="1" applyFont="1" applyFill="1" applyBorder="1" applyAlignment="1">
      <alignment horizontal="center"/>
    </xf>
    <xf numFmtId="0" fontId="11" fillId="0" borderId="10" xfId="2" applyFont="1" applyBorder="1" applyAlignment="1">
      <alignment horizontal="left" wrapText="1"/>
    </xf>
    <xf numFmtId="0" fontId="11" fillId="0" borderId="0" xfId="0" applyFont="1" applyAlignment="1">
      <alignment wrapText="1"/>
    </xf>
    <xf numFmtId="0" fontId="11" fillId="0" borderId="0" xfId="0" applyFont="1"/>
    <xf numFmtId="0" fontId="14" fillId="0" borderId="9" xfId="4" applyFont="1" applyBorder="1" applyAlignment="1">
      <alignment horizontal="left" wrapText="1"/>
    </xf>
    <xf numFmtId="0" fontId="14" fillId="4" borderId="9" xfId="4" applyFont="1" applyFill="1" applyBorder="1" applyAlignment="1">
      <alignment horizontal="left" wrapText="1"/>
    </xf>
    <xf numFmtId="37" fontId="14" fillId="4" borderId="10" xfId="1" applyNumberFormat="1" applyFont="1" applyFill="1" applyBorder="1" applyAlignment="1">
      <alignment horizontal="center"/>
    </xf>
    <xf numFmtId="0" fontId="14" fillId="4" borderId="9" xfId="4" applyFont="1" applyFill="1" applyBorder="1" applyAlignment="1" applyProtection="1">
      <alignment horizontal="left" wrapText="1"/>
      <protection locked="0"/>
    </xf>
    <xf numFmtId="0" fontId="15" fillId="0" borderId="13" xfId="2" applyFont="1" applyBorder="1" applyAlignment="1">
      <alignment horizontal="left" wrapText="1"/>
    </xf>
    <xf numFmtId="37" fontId="15" fillId="0" borderId="16" xfId="1" applyNumberFormat="1" applyFont="1" applyFill="1" applyBorder="1" applyAlignment="1">
      <alignment horizontal="center"/>
    </xf>
    <xf numFmtId="0" fontId="10" fillId="6" borderId="10" xfId="2" applyFont="1" applyFill="1" applyBorder="1" applyAlignment="1">
      <alignment horizontal="center" vertical="center" wrapText="1"/>
    </xf>
    <xf numFmtId="0" fontId="10" fillId="6" borderId="10" xfId="2" applyFont="1" applyFill="1" applyBorder="1" applyAlignment="1">
      <alignment horizontal="center" vertical="center"/>
    </xf>
    <xf numFmtId="37" fontId="11" fillId="0" borderId="10" xfId="1" applyNumberFormat="1" applyFont="1" applyFill="1" applyBorder="1" applyAlignment="1">
      <alignment horizontal="center"/>
    </xf>
    <xf numFmtId="0" fontId="10" fillId="6" borderId="9" xfId="2" applyFont="1" applyFill="1" applyBorder="1" applyAlignment="1">
      <alignment horizontal="left" vertical="center" wrapText="1"/>
    </xf>
    <xf numFmtId="0" fontId="10" fillId="6" borderId="17" xfId="2" applyFont="1" applyFill="1" applyBorder="1" applyAlignment="1">
      <alignment wrapText="1"/>
    </xf>
    <xf numFmtId="0" fontId="10" fillId="6" borderId="18" xfId="2" applyFont="1" applyFill="1" applyBorder="1" applyAlignment="1">
      <alignment horizontal="center" wrapText="1"/>
    </xf>
    <xf numFmtId="0" fontId="21" fillId="6" borderId="9" xfId="0" applyFont="1" applyFill="1" applyBorder="1" applyAlignment="1">
      <alignment horizontal="left" wrapText="1"/>
    </xf>
    <xf numFmtId="0" fontId="10" fillId="6" borderId="11" xfId="0" applyFont="1" applyFill="1" applyBorder="1" applyAlignment="1">
      <alignment horizontal="center" wrapText="1"/>
    </xf>
    <xf numFmtId="0" fontId="11" fillId="4" borderId="13" xfId="0" applyFont="1" applyFill="1" applyBorder="1" applyAlignment="1">
      <alignment horizontal="left" wrapText="1"/>
    </xf>
    <xf numFmtId="3" fontId="12" fillId="4" borderId="16" xfId="0" applyNumberFormat="1" applyFont="1" applyFill="1" applyBorder="1" applyAlignment="1">
      <alignment horizontal="center" wrapText="1"/>
    </xf>
    <xf numFmtId="3" fontId="12" fillId="4" borderId="12" xfId="0" applyNumberFormat="1" applyFont="1" applyFill="1" applyBorder="1" applyAlignment="1">
      <alignment horizontal="center" wrapText="1"/>
    </xf>
    <xf numFmtId="0" fontId="10" fillId="6" borderId="9" xfId="0" applyFont="1" applyFill="1" applyBorder="1" applyAlignment="1">
      <alignment horizontal="left" wrapText="1"/>
    </xf>
    <xf numFmtId="0" fontId="10" fillId="6" borderId="10" xfId="0" applyFont="1" applyFill="1" applyBorder="1" applyAlignment="1">
      <alignment horizontal="center" wrapText="1"/>
    </xf>
    <xf numFmtId="0" fontId="11" fillId="4" borderId="10" xfId="0" applyFont="1" applyFill="1" applyBorder="1" applyAlignment="1">
      <alignment horizontal="left" wrapText="1"/>
    </xf>
    <xf numFmtId="0" fontId="11" fillId="5" borderId="10" xfId="2" applyFont="1" applyFill="1" applyBorder="1" applyAlignment="1">
      <alignment horizontal="left" wrapText="1"/>
    </xf>
    <xf numFmtId="0" fontId="11" fillId="4" borderId="10" xfId="2" applyFont="1" applyFill="1" applyBorder="1" applyAlignment="1">
      <alignment horizontal="left" wrapText="1"/>
    </xf>
    <xf numFmtId="0" fontId="11" fillId="5" borderId="10" xfId="0" applyFont="1" applyFill="1" applyBorder="1" applyAlignment="1">
      <alignment horizontal="left" wrapText="1"/>
    </xf>
    <xf numFmtId="0" fontId="10" fillId="6" borderId="10" xfId="0" applyFont="1" applyFill="1" applyBorder="1" applyAlignment="1">
      <alignment wrapText="1"/>
    </xf>
    <xf numFmtId="3" fontId="14" fillId="0" borderId="10" xfId="2" applyNumberFormat="1" applyFont="1" applyBorder="1" applyAlignment="1">
      <alignment horizontal="center" wrapText="1"/>
    </xf>
    <xf numFmtId="3" fontId="15" fillId="0" borderId="11" xfId="2" applyNumberFormat="1" applyFont="1" applyBorder="1" applyAlignment="1">
      <alignment horizontal="center" wrapText="1"/>
    </xf>
    <xf numFmtId="0" fontId="14" fillId="4" borderId="13" xfId="2" applyFont="1" applyFill="1" applyBorder="1" applyAlignment="1">
      <alignment vertical="center" wrapText="1"/>
    </xf>
    <xf numFmtId="3" fontId="15" fillId="4" borderId="16" xfId="2" applyNumberFormat="1" applyFont="1" applyFill="1" applyBorder="1" applyAlignment="1">
      <alignment horizontal="center" wrapText="1"/>
    </xf>
    <xf numFmtId="9" fontId="14" fillId="0" borderId="10" xfId="2" applyNumberFormat="1" applyFont="1" applyBorder="1" applyAlignment="1">
      <alignment horizontal="center" wrapText="1"/>
    </xf>
    <xf numFmtId="0" fontId="10" fillId="0" borderId="9" xfId="0" applyFont="1" applyBorder="1" applyAlignment="1">
      <alignment horizontal="left" wrapText="1"/>
    </xf>
    <xf numFmtId="0" fontId="10" fillId="0" borderId="10" xfId="4" applyFont="1" applyBorder="1" applyAlignment="1">
      <alignment horizontal="center" wrapText="1"/>
    </xf>
    <xf numFmtId="0" fontId="10" fillId="0" borderId="11" xfId="0" applyFont="1" applyBorder="1" applyAlignment="1">
      <alignment horizontal="center" wrapText="1"/>
    </xf>
    <xf numFmtId="0" fontId="10" fillId="0" borderId="10" xfId="0" applyFont="1" applyBorder="1" applyAlignment="1">
      <alignment horizontal="left" wrapText="1"/>
    </xf>
    <xf numFmtId="0" fontId="10" fillId="0" borderId="10" xfId="0" applyFont="1" applyBorder="1" applyAlignment="1">
      <alignment horizontal="center" wrapText="1"/>
    </xf>
    <xf numFmtId="0" fontId="11" fillId="0" borderId="23" xfId="2" applyFont="1" applyBorder="1" applyAlignment="1">
      <alignment horizontal="left" wrapText="1"/>
    </xf>
    <xf numFmtId="3" fontId="14" fillId="0" borderId="10" xfId="4" applyNumberFormat="1" applyFont="1" applyBorder="1" applyAlignment="1">
      <alignment horizontal="center"/>
    </xf>
    <xf numFmtId="0" fontId="11" fillId="0" borderId="24" xfId="2" applyFont="1" applyBorder="1" applyAlignment="1">
      <alignment horizontal="left" wrapText="1"/>
    </xf>
    <xf numFmtId="3" fontId="14" fillId="0" borderId="25" xfId="4" applyNumberFormat="1" applyFont="1" applyBorder="1" applyAlignment="1">
      <alignment horizontal="center"/>
    </xf>
    <xf numFmtId="9" fontId="12" fillId="0" borderId="12" xfId="2" applyNumberFormat="1" applyFont="1" applyBorder="1" applyAlignment="1">
      <alignment horizontal="center"/>
    </xf>
    <xf numFmtId="9" fontId="12" fillId="4" borderId="10" xfId="0" applyNumberFormat="1" applyFont="1" applyFill="1" applyBorder="1" applyAlignment="1">
      <alignment horizontal="center" wrapText="1"/>
    </xf>
    <xf numFmtId="3" fontId="15" fillId="0" borderId="16" xfId="5" quotePrefix="1" applyNumberFormat="1" applyFont="1" applyFill="1" applyBorder="1" applyAlignment="1" applyProtection="1">
      <alignment horizontal="center" wrapText="1"/>
    </xf>
    <xf numFmtId="0" fontId="15" fillId="0" borderId="10" xfId="2" applyFont="1" applyBorder="1" applyAlignment="1">
      <alignment horizontal="left" wrapText="1"/>
    </xf>
    <xf numFmtId="3" fontId="15" fillId="0" borderId="10" xfId="5" quotePrefix="1" applyNumberFormat="1" applyFont="1" applyFill="1" applyBorder="1" applyAlignment="1" applyProtection="1">
      <alignment horizontal="center" wrapText="1"/>
    </xf>
    <xf numFmtId="0" fontId="12" fillId="4" borderId="24" xfId="2" applyFont="1" applyFill="1" applyBorder="1" applyAlignment="1">
      <alignment horizontal="left" wrapText="1"/>
    </xf>
    <xf numFmtId="37" fontId="15" fillId="4" borderId="25" xfId="1" applyNumberFormat="1" applyFont="1" applyFill="1" applyBorder="1" applyAlignment="1">
      <alignment horizontal="center"/>
    </xf>
    <xf numFmtId="0" fontId="12" fillId="4" borderId="10" xfId="2" applyFont="1" applyFill="1" applyBorder="1" applyAlignment="1">
      <alignment horizontal="left" wrapText="1"/>
    </xf>
    <xf numFmtId="37" fontId="15" fillId="4" borderId="10" xfId="1" applyNumberFormat="1" applyFont="1" applyFill="1" applyBorder="1" applyAlignment="1">
      <alignment horizontal="center"/>
    </xf>
    <xf numFmtId="0" fontId="12" fillId="4" borderId="13" xfId="2" applyFont="1" applyFill="1" applyBorder="1" applyAlignment="1">
      <alignment horizontal="left" wrapText="1"/>
    </xf>
    <xf numFmtId="37" fontId="15" fillId="4" borderId="16" xfId="1" applyNumberFormat="1" applyFont="1" applyFill="1" applyBorder="1" applyAlignment="1">
      <alignment horizontal="center"/>
    </xf>
    <xf numFmtId="0" fontId="12" fillId="0" borderId="10" xfId="2" applyFont="1" applyBorder="1" applyAlignment="1">
      <alignment horizontal="left" wrapText="1"/>
    </xf>
    <xf numFmtId="37" fontId="12" fillId="0" borderId="10" xfId="1" applyNumberFormat="1" applyFont="1" applyFill="1" applyBorder="1" applyAlignment="1">
      <alignment horizontal="center" vertical="center"/>
    </xf>
    <xf numFmtId="0" fontId="15" fillId="0" borderId="10" xfId="2" applyFont="1" applyBorder="1" applyAlignment="1">
      <alignment horizontal="left" vertical="center" wrapText="1"/>
    </xf>
    <xf numFmtId="9" fontId="15" fillId="0" borderId="16" xfId="5" quotePrefix="1" applyFont="1" applyFill="1" applyBorder="1" applyAlignment="1" applyProtection="1">
      <alignment horizontal="center" wrapText="1"/>
    </xf>
    <xf numFmtId="0" fontId="12" fillId="4" borderId="10" xfId="0" applyFont="1" applyFill="1" applyBorder="1" applyAlignment="1">
      <alignment horizontal="left" wrapText="1"/>
    </xf>
    <xf numFmtId="0" fontId="12" fillId="4" borderId="10" xfId="0" applyFont="1" applyFill="1" applyBorder="1" applyAlignment="1">
      <alignment wrapText="1"/>
    </xf>
    <xf numFmtId="0" fontId="15" fillId="0" borderId="13" xfId="2" applyFont="1" applyBorder="1" applyAlignment="1">
      <alignment vertical="center" wrapText="1"/>
    </xf>
    <xf numFmtId="9" fontId="15" fillId="0" borderId="10" xfId="2" applyNumberFormat="1" applyFont="1" applyBorder="1" applyAlignment="1">
      <alignment horizontal="center" wrapText="1"/>
    </xf>
    <xf numFmtId="3" fontId="12" fillId="0" borderId="16" xfId="0" applyNumberFormat="1" applyFont="1" applyBorder="1" applyAlignment="1">
      <alignment horizontal="center"/>
    </xf>
    <xf numFmtId="9" fontId="15" fillId="0" borderId="12" xfId="0" applyNumberFormat="1" applyFont="1" applyBorder="1" applyAlignment="1">
      <alignment horizontal="center" wrapText="1"/>
    </xf>
    <xf numFmtId="0" fontId="12" fillId="0" borderId="10" xfId="0" applyFont="1" applyBorder="1" applyAlignment="1">
      <alignment wrapText="1"/>
    </xf>
    <xf numFmtId="9" fontId="12" fillId="0" borderId="10" xfId="0" applyNumberFormat="1" applyFont="1" applyBorder="1" applyAlignment="1">
      <alignment horizontal="center" wrapText="1"/>
    </xf>
    <xf numFmtId="3" fontId="14" fillId="4" borderId="10" xfId="4" quotePrefix="1" applyNumberFormat="1" applyFont="1" applyFill="1" applyBorder="1" applyAlignment="1">
      <alignment horizontal="center"/>
    </xf>
    <xf numFmtId="3" fontId="15" fillId="4" borderId="10" xfId="5" quotePrefix="1" applyNumberFormat="1" applyFont="1" applyFill="1" applyBorder="1" applyAlignment="1" applyProtection="1">
      <alignment horizontal="center" wrapText="1"/>
    </xf>
    <xf numFmtId="9" fontId="12" fillId="0" borderId="11" xfId="5" applyFont="1" applyFill="1" applyBorder="1" applyAlignment="1">
      <alignment horizontal="center"/>
    </xf>
    <xf numFmtId="9" fontId="15" fillId="4" borderId="25" xfId="1" applyNumberFormat="1" applyFont="1" applyFill="1" applyBorder="1" applyAlignment="1">
      <alignment horizontal="center"/>
    </xf>
    <xf numFmtId="9" fontId="15" fillId="0" borderId="11" xfId="7" quotePrefix="1" applyFont="1" applyFill="1" applyBorder="1" applyAlignment="1" applyProtection="1">
      <alignment horizontal="center"/>
    </xf>
    <xf numFmtId="9" fontId="12" fillId="0" borderId="10" xfId="7" applyFont="1" applyFill="1" applyBorder="1" applyAlignment="1">
      <alignment horizontal="center"/>
    </xf>
    <xf numFmtId="0" fontId="12" fillId="4" borderId="13" xfId="0" applyFont="1" applyFill="1" applyBorder="1" applyAlignment="1">
      <alignment horizontal="left" wrapText="1"/>
    </xf>
    <xf numFmtId="1" fontId="11" fillId="0" borderId="10" xfId="0" applyNumberFormat="1" applyFont="1" applyBorder="1" applyAlignment="1">
      <alignment horizontal="center" wrapText="1"/>
    </xf>
    <xf numFmtId="10" fontId="12" fillId="0" borderId="10" xfId="0" applyNumberFormat="1" applyFont="1" applyBorder="1" applyAlignment="1">
      <alignment horizontal="center" wrapText="1"/>
    </xf>
    <xf numFmtId="10" fontId="11" fillId="0" borderId="10" xfId="0" applyNumberFormat="1" applyFont="1" applyBorder="1" applyAlignment="1">
      <alignment horizontal="center" wrapText="1"/>
    </xf>
    <xf numFmtId="0" fontId="24" fillId="0" borderId="10" xfId="0" applyFont="1" applyBorder="1" applyAlignment="1">
      <alignment horizontal="center"/>
    </xf>
    <xf numFmtId="3" fontId="16" fillId="0" borderId="11" xfId="0" applyNumberFormat="1" applyFont="1" applyBorder="1" applyAlignment="1">
      <alignment horizontal="center" wrapText="1"/>
    </xf>
    <xf numFmtId="3" fontId="16" fillId="4" borderId="16" xfId="0" applyNumberFormat="1" applyFont="1" applyFill="1" applyBorder="1" applyAlignment="1">
      <alignment horizontal="center" wrapText="1"/>
    </xf>
    <xf numFmtId="9" fontId="24" fillId="0" borderId="10" xfId="0" applyNumberFormat="1" applyFont="1" applyBorder="1" applyAlignment="1">
      <alignment horizontal="center" wrapText="1"/>
    </xf>
    <xf numFmtId="9" fontId="16" fillId="0" borderId="10" xfId="0" applyNumberFormat="1" applyFont="1" applyBorder="1" applyAlignment="1">
      <alignment horizontal="center" wrapText="1"/>
    </xf>
    <xf numFmtId="10" fontId="24" fillId="0" borderId="10" xfId="0" applyNumberFormat="1" applyFont="1" applyBorder="1" applyAlignment="1">
      <alignment horizontal="center" wrapText="1"/>
    </xf>
    <xf numFmtId="10" fontId="16" fillId="0" borderId="10" xfId="0" applyNumberFormat="1" applyFont="1" applyBorder="1" applyAlignment="1">
      <alignment horizontal="center" wrapText="1"/>
    </xf>
    <xf numFmtId="0" fontId="25" fillId="0" borderId="9" xfId="4" applyFont="1" applyBorder="1" applyAlignment="1">
      <alignment horizontal="left" wrapText="1"/>
    </xf>
    <xf numFmtId="9" fontId="25" fillId="0" borderId="10" xfId="5" quotePrefix="1" applyFont="1" applyFill="1" applyBorder="1" applyAlignment="1" applyProtection="1">
      <alignment horizontal="center"/>
    </xf>
    <xf numFmtId="9" fontId="26" fillId="0" borderId="10" xfId="5" quotePrefix="1" applyFont="1" applyFill="1" applyBorder="1" applyAlignment="1" applyProtection="1">
      <alignment horizontal="center"/>
    </xf>
    <xf numFmtId="0" fontId="27" fillId="4" borderId="13" xfId="2" applyFont="1" applyFill="1" applyBorder="1" applyAlignment="1">
      <alignment horizontal="left" wrapText="1"/>
    </xf>
    <xf numFmtId="9" fontId="26" fillId="4" borderId="16" xfId="5" quotePrefix="1" applyFont="1" applyFill="1" applyBorder="1" applyAlignment="1" applyProtection="1">
      <alignment horizontal="center"/>
    </xf>
    <xf numFmtId="0" fontId="25" fillId="0" borderId="23" xfId="4" applyFont="1" applyBorder="1" applyAlignment="1">
      <alignment wrapText="1"/>
    </xf>
    <xf numFmtId="3" fontId="26" fillId="0" borderId="10" xfId="5" quotePrefix="1" applyNumberFormat="1" applyFont="1" applyFill="1" applyBorder="1" applyAlignment="1" applyProtection="1">
      <alignment horizontal="center"/>
    </xf>
    <xf numFmtId="0" fontId="25" fillId="0" borderId="24" xfId="4" applyFont="1" applyBorder="1" applyAlignment="1">
      <alignment wrapText="1"/>
    </xf>
    <xf numFmtId="0" fontId="26" fillId="4" borderId="10" xfId="2" applyFont="1" applyFill="1" applyBorder="1" applyAlignment="1">
      <alignment wrapText="1"/>
    </xf>
    <xf numFmtId="3" fontId="26" fillId="4" borderId="10" xfId="5" quotePrefix="1" applyNumberFormat="1" applyFont="1" applyFill="1" applyBorder="1" applyAlignment="1" applyProtection="1">
      <alignment horizontal="center"/>
    </xf>
    <xf numFmtId="0" fontId="25" fillId="0" borderId="10" xfId="4" applyFont="1" applyBorder="1" applyAlignment="1">
      <alignment horizontal="left" wrapText="1"/>
    </xf>
    <xf numFmtId="0" fontId="26" fillId="4" borderId="10" xfId="2" applyFont="1" applyFill="1" applyBorder="1" applyAlignment="1">
      <alignment horizontal="left" wrapText="1"/>
    </xf>
    <xf numFmtId="9" fontId="26" fillId="4" borderId="10" xfId="5" quotePrefix="1" applyFont="1" applyFill="1" applyBorder="1" applyAlignment="1" applyProtection="1">
      <alignment horizontal="center"/>
    </xf>
    <xf numFmtId="3" fontId="25" fillId="0" borderId="10" xfId="5" quotePrefix="1" applyNumberFormat="1" applyFont="1" applyFill="1" applyBorder="1" applyAlignment="1" applyProtection="1">
      <alignment horizontal="center"/>
    </xf>
    <xf numFmtId="0" fontId="25" fillId="0" borderId="23" xfId="4" applyFont="1" applyBorder="1" applyAlignment="1">
      <alignment horizontal="left" wrapText="1"/>
    </xf>
    <xf numFmtId="0" fontId="26" fillId="4" borderId="13" xfId="2" applyFont="1" applyFill="1" applyBorder="1" applyAlignment="1">
      <alignment horizontal="left" wrapText="1"/>
    </xf>
    <xf numFmtId="3" fontId="26" fillId="4" borderId="16" xfId="5" quotePrefix="1" applyNumberFormat="1" applyFont="1" applyFill="1" applyBorder="1" applyAlignment="1" applyProtection="1">
      <alignment horizontal="center"/>
    </xf>
    <xf numFmtId="0" fontId="10" fillId="6" borderId="10" xfId="0" applyFont="1" applyFill="1" applyBorder="1" applyAlignment="1">
      <alignment horizontal="left" wrapText="1"/>
    </xf>
    <xf numFmtId="0" fontId="10" fillId="6" borderId="10" xfId="0" applyFont="1" applyFill="1" applyBorder="1" applyAlignment="1">
      <alignment horizontal="center" vertical="center" wrapText="1"/>
    </xf>
    <xf numFmtId="10" fontId="14" fillId="0" borderId="10" xfId="5" quotePrefix="1" applyNumberFormat="1" applyFont="1" applyFill="1" applyBorder="1" applyAlignment="1" applyProtection="1">
      <alignment horizontal="center" wrapText="1"/>
    </xf>
    <xf numFmtId="10" fontId="15" fillId="0" borderId="10" xfId="5" quotePrefix="1" applyNumberFormat="1" applyFont="1" applyFill="1" applyBorder="1" applyAlignment="1" applyProtection="1">
      <alignment horizontal="center" wrapText="1"/>
    </xf>
    <xf numFmtId="9" fontId="11" fillId="8" borderId="10" xfId="0" applyNumberFormat="1" applyFont="1" applyFill="1" applyBorder="1" applyAlignment="1">
      <alignment horizontal="center" wrapText="1"/>
    </xf>
    <xf numFmtId="0" fontId="11" fillId="0" borderId="0" xfId="0" applyFont="1" applyAlignment="1">
      <alignment vertical="center" wrapText="1"/>
    </xf>
    <xf numFmtId="0" fontId="12" fillId="0" borderId="0" xfId="0" applyFont="1" applyAlignment="1">
      <alignment wrapText="1"/>
    </xf>
    <xf numFmtId="0" fontId="11" fillId="0" borderId="5" xfId="0" applyFont="1" applyBorder="1"/>
    <xf numFmtId="0" fontId="11" fillId="0" borderId="6" xfId="0" applyFont="1" applyBorder="1"/>
    <xf numFmtId="0" fontId="11" fillId="0" borderId="14" xfId="0" applyFont="1" applyBorder="1"/>
    <xf numFmtId="0" fontId="12" fillId="0" borderId="14" xfId="0" applyFont="1" applyBorder="1"/>
    <xf numFmtId="0" fontId="11" fillId="0" borderId="0" xfId="2" applyFont="1"/>
    <xf numFmtId="0" fontId="11" fillId="0" borderId="0" xfId="2" applyFont="1" applyAlignment="1">
      <alignment vertical="center"/>
    </xf>
    <xf numFmtId="0" fontId="28" fillId="0" borderId="14" xfId="2" applyFont="1" applyBorder="1" applyAlignment="1">
      <alignment horizontal="left" vertical="center"/>
    </xf>
    <xf numFmtId="9" fontId="12" fillId="0" borderId="10" xfId="5" applyFont="1" applyFill="1" applyBorder="1" applyAlignment="1">
      <alignment horizontal="center"/>
    </xf>
    <xf numFmtId="10" fontId="12" fillId="0" borderId="10" xfId="5" applyNumberFormat="1" applyFont="1" applyFill="1" applyBorder="1" applyAlignment="1">
      <alignment horizontal="center"/>
    </xf>
    <xf numFmtId="9" fontId="2" fillId="0" borderId="22" xfId="7" applyFont="1" applyFill="1" applyBorder="1" applyAlignment="1">
      <alignment horizontal="center"/>
    </xf>
    <xf numFmtId="9" fontId="15" fillId="4" borderId="11" xfId="7" quotePrefix="1" applyFont="1" applyFill="1" applyBorder="1" applyAlignment="1" applyProtection="1">
      <alignment horizontal="center"/>
    </xf>
    <xf numFmtId="164" fontId="12" fillId="0" borderId="22" xfId="5" applyNumberFormat="1" applyFont="1" applyFill="1" applyBorder="1" applyAlignment="1">
      <alignment horizontal="center"/>
    </xf>
    <xf numFmtId="164" fontId="12" fillId="0" borderId="22" xfId="5" applyNumberFormat="1" applyFont="1" applyFill="1" applyBorder="1" applyAlignment="1">
      <alignment horizontal="center" vertical="center"/>
    </xf>
    <xf numFmtId="164" fontId="12" fillId="0" borderId="26" xfId="5" applyNumberFormat="1" applyFont="1" applyFill="1" applyBorder="1" applyAlignment="1">
      <alignment horizontal="center"/>
    </xf>
    <xf numFmtId="164" fontId="15" fillId="0" borderId="22" xfId="5" quotePrefix="1" applyNumberFormat="1" applyFont="1" applyFill="1" applyBorder="1" applyAlignment="1" applyProtection="1">
      <alignment horizontal="center"/>
    </xf>
    <xf numFmtId="164" fontId="12" fillId="4" borderId="22" xfId="5" applyNumberFormat="1" applyFont="1" applyFill="1" applyBorder="1" applyAlignment="1">
      <alignment horizontal="center"/>
    </xf>
    <xf numFmtId="0" fontId="9" fillId="7" borderId="10" xfId="2" applyFont="1" applyFill="1" applyBorder="1" applyAlignment="1">
      <alignment horizontal="center" vertical="center" wrapText="1"/>
    </xf>
    <xf numFmtId="0" fontId="9" fillId="7" borderId="1" xfId="2" applyFont="1" applyFill="1" applyBorder="1" applyAlignment="1">
      <alignment horizontal="center" vertical="center" wrapText="1"/>
    </xf>
    <xf numFmtId="0" fontId="9" fillId="7" borderId="2" xfId="2" applyFont="1" applyFill="1" applyBorder="1" applyAlignment="1">
      <alignment horizontal="center" vertical="center" wrapText="1"/>
    </xf>
    <xf numFmtId="0" fontId="9" fillId="7" borderId="3" xfId="2" applyFont="1" applyFill="1" applyBorder="1" applyAlignment="1">
      <alignment horizontal="center" vertical="center" wrapText="1"/>
    </xf>
    <xf numFmtId="0" fontId="7" fillId="0" borderId="0" xfId="0" applyFont="1" applyAlignment="1">
      <alignment horizontal="center" vertical="center" wrapText="1"/>
    </xf>
    <xf numFmtId="0" fontId="9" fillId="7" borderId="8" xfId="4" applyFont="1" applyFill="1" applyBorder="1" applyAlignment="1">
      <alignment horizontal="center" vertical="center" wrapText="1"/>
    </xf>
    <xf numFmtId="0" fontId="9" fillId="7" borderId="15" xfId="4" applyFont="1" applyFill="1" applyBorder="1" applyAlignment="1">
      <alignment horizontal="center" vertical="center" wrapText="1"/>
    </xf>
    <xf numFmtId="0" fontId="9" fillId="7" borderId="7" xfId="4" applyFont="1" applyFill="1" applyBorder="1" applyAlignment="1">
      <alignment horizontal="center" vertical="center" wrapText="1"/>
    </xf>
    <xf numFmtId="0" fontId="9" fillId="7" borderId="8" xfId="2" applyFont="1" applyFill="1" applyBorder="1" applyAlignment="1">
      <alignment horizontal="center" vertical="center" wrapText="1"/>
    </xf>
    <xf numFmtId="0" fontId="9" fillId="7" borderId="15" xfId="2" applyFont="1" applyFill="1" applyBorder="1" applyAlignment="1">
      <alignment horizontal="center" vertical="center" wrapText="1"/>
    </xf>
    <xf numFmtId="0" fontId="9" fillId="7" borderId="7" xfId="2" applyFont="1" applyFill="1" applyBorder="1" applyAlignment="1">
      <alignment horizontal="center" vertical="center" wrapText="1"/>
    </xf>
    <xf numFmtId="0" fontId="9" fillId="7" borderId="22" xfId="4" applyFont="1" applyFill="1" applyBorder="1" applyAlignment="1">
      <alignment horizontal="center" vertical="center" wrapText="1"/>
    </xf>
    <xf numFmtId="0" fontId="9" fillId="7" borderId="4" xfId="4" applyFont="1" applyFill="1" applyBorder="1" applyAlignment="1">
      <alignment horizontal="center" vertical="center" wrapText="1"/>
    </xf>
    <xf numFmtId="0" fontId="9" fillId="7" borderId="23" xfId="4" applyFont="1" applyFill="1" applyBorder="1" applyAlignment="1">
      <alignment horizontal="center" vertical="center" wrapText="1"/>
    </xf>
    <xf numFmtId="0" fontId="9" fillId="3" borderId="22" xfId="4" applyFont="1" applyFill="1" applyBorder="1" applyAlignment="1">
      <alignment horizontal="center" vertical="center" wrapText="1"/>
    </xf>
    <xf numFmtId="0" fontId="9" fillId="3" borderId="4" xfId="4" applyFont="1" applyFill="1" applyBorder="1" applyAlignment="1">
      <alignment horizontal="center" vertical="center" wrapText="1"/>
    </xf>
    <xf numFmtId="0" fontId="9" fillId="3" borderId="23" xfId="4" applyFont="1" applyFill="1" applyBorder="1" applyAlignment="1">
      <alignment horizontal="center" vertical="center" wrapText="1"/>
    </xf>
    <xf numFmtId="0" fontId="9" fillId="7" borderId="22" xfId="4" applyFont="1" applyFill="1" applyBorder="1" applyAlignment="1">
      <alignment horizontal="center" wrapText="1"/>
    </xf>
    <xf numFmtId="0" fontId="9" fillId="7" borderId="4" xfId="4" applyFont="1" applyFill="1" applyBorder="1" applyAlignment="1">
      <alignment horizontal="center" wrapText="1"/>
    </xf>
    <xf numFmtId="0" fontId="9" fillId="7" borderId="23" xfId="4" applyFont="1" applyFill="1" applyBorder="1" applyAlignment="1">
      <alignment horizontal="center" wrapText="1"/>
    </xf>
    <xf numFmtId="0" fontId="9" fillId="7" borderId="22" xfId="4" applyFont="1" applyFill="1" applyBorder="1" applyAlignment="1">
      <alignment horizontal="center" vertical="top" wrapText="1"/>
    </xf>
    <xf numFmtId="0" fontId="9" fillId="7" borderId="4" xfId="4" applyFont="1" applyFill="1" applyBorder="1" applyAlignment="1">
      <alignment horizontal="center" vertical="top" wrapText="1"/>
    </xf>
    <xf numFmtId="0" fontId="9" fillId="7" borderId="23" xfId="4" applyFont="1" applyFill="1" applyBorder="1" applyAlignment="1">
      <alignment horizontal="center" vertical="top" wrapText="1"/>
    </xf>
    <xf numFmtId="0" fontId="11" fillId="0" borderId="0" xfId="0" applyFont="1" applyAlignment="1">
      <alignment horizontal="center" wrapText="1"/>
    </xf>
    <xf numFmtId="0" fontId="9" fillId="7" borderId="5" xfId="2" applyFont="1" applyFill="1" applyBorder="1" applyAlignment="1">
      <alignment horizontal="center" vertical="center" wrapText="1"/>
    </xf>
    <xf numFmtId="0" fontId="9" fillId="7" borderId="6" xfId="2" applyFont="1" applyFill="1" applyBorder="1" applyAlignment="1">
      <alignment horizontal="center" vertical="center" wrapText="1"/>
    </xf>
    <xf numFmtId="0" fontId="0" fillId="0" borderId="0" xfId="0" applyAlignment="1">
      <alignment horizontal="center" wrapText="1"/>
    </xf>
    <xf numFmtId="0" fontId="9" fillId="7" borderId="10" xfId="4" applyFont="1" applyFill="1" applyBorder="1" applyAlignment="1">
      <alignment horizontal="center" vertical="center" wrapText="1"/>
    </xf>
    <xf numFmtId="0" fontId="9" fillId="7" borderId="8" xfId="4" applyFont="1" applyFill="1" applyBorder="1" applyAlignment="1">
      <alignment horizontal="center" wrapText="1"/>
    </xf>
    <xf numFmtId="0" fontId="9" fillId="7" borderId="15" xfId="4" applyFont="1" applyFill="1" applyBorder="1" applyAlignment="1">
      <alignment horizontal="center" wrapText="1"/>
    </xf>
    <xf numFmtId="0" fontId="9" fillId="7" borderId="7" xfId="4" applyFont="1" applyFill="1" applyBorder="1" applyAlignment="1">
      <alignment horizontal="center" wrapText="1"/>
    </xf>
    <xf numFmtId="0" fontId="9" fillId="7" borderId="22" xfId="2" applyFont="1" applyFill="1" applyBorder="1" applyAlignment="1">
      <alignment horizontal="center" vertical="center" wrapText="1"/>
    </xf>
    <xf numFmtId="0" fontId="9" fillId="7" borderId="4" xfId="2" applyFont="1" applyFill="1" applyBorder="1" applyAlignment="1">
      <alignment horizontal="center" vertical="center" wrapText="1"/>
    </xf>
    <xf numFmtId="0" fontId="9" fillId="7" borderId="23" xfId="2" applyFont="1" applyFill="1" applyBorder="1" applyAlignment="1">
      <alignment horizontal="center" vertical="center" wrapText="1"/>
    </xf>
    <xf numFmtId="0" fontId="9" fillId="7" borderId="1" xfId="4" applyFont="1" applyFill="1" applyBorder="1" applyAlignment="1">
      <alignment horizontal="center" vertical="center" wrapText="1"/>
    </xf>
    <xf numFmtId="0" fontId="9" fillId="7" borderId="2" xfId="4" applyFont="1" applyFill="1" applyBorder="1" applyAlignment="1">
      <alignment horizontal="center" vertical="center" wrapText="1"/>
    </xf>
    <xf numFmtId="0" fontId="9" fillId="7" borderId="20" xfId="4" applyFont="1" applyFill="1" applyBorder="1" applyAlignment="1">
      <alignment horizontal="center" vertical="center" wrapText="1"/>
    </xf>
    <xf numFmtId="0" fontId="18" fillId="7" borderId="22" xfId="2" applyFont="1" applyFill="1" applyBorder="1" applyAlignment="1">
      <alignment horizontal="center" wrapText="1"/>
    </xf>
    <xf numFmtId="0" fontId="18" fillId="7" borderId="4" xfId="2" applyFont="1" applyFill="1" applyBorder="1" applyAlignment="1">
      <alignment horizontal="center" wrapText="1"/>
    </xf>
    <xf numFmtId="0" fontId="18" fillId="7" borderId="23" xfId="2" applyFont="1" applyFill="1" applyBorder="1" applyAlignment="1">
      <alignment horizontal="center" wrapText="1"/>
    </xf>
    <xf numFmtId="0" fontId="3" fillId="7" borderId="8" xfId="0" applyFont="1" applyFill="1" applyBorder="1" applyAlignment="1">
      <alignment horizontal="center" vertical="top" wrapText="1"/>
    </xf>
    <xf numFmtId="0" fontId="3" fillId="7" borderId="15" xfId="0" applyFont="1" applyFill="1" applyBorder="1" applyAlignment="1">
      <alignment horizontal="center" vertical="top" wrapText="1"/>
    </xf>
    <xf numFmtId="0" fontId="3" fillId="7" borderId="7" xfId="0" applyFont="1" applyFill="1" applyBorder="1" applyAlignment="1">
      <alignment horizontal="center" vertical="top" wrapText="1"/>
    </xf>
    <xf numFmtId="0" fontId="0" fillId="0" borderId="0" xfId="0" applyAlignment="1">
      <alignment horizontal="center"/>
    </xf>
    <xf numFmtId="0" fontId="7" fillId="5" borderId="0" xfId="0" applyFont="1" applyFill="1" applyAlignment="1">
      <alignment horizontal="center" wrapText="1"/>
    </xf>
    <xf numFmtId="0" fontId="7" fillId="0" borderId="0" xfId="0" applyFont="1" applyAlignment="1">
      <alignment horizontal="center" wrapText="1"/>
    </xf>
    <xf numFmtId="0" fontId="9" fillId="7" borderId="8" xfId="0" applyFont="1" applyFill="1" applyBorder="1" applyAlignment="1">
      <alignment horizontal="center" wrapText="1"/>
    </xf>
    <xf numFmtId="0" fontId="9" fillId="7" borderId="15" xfId="0" applyFont="1" applyFill="1" applyBorder="1" applyAlignment="1">
      <alignment horizontal="center" wrapText="1"/>
    </xf>
    <xf numFmtId="0" fontId="9" fillId="7" borderId="7" xfId="0" applyFont="1" applyFill="1" applyBorder="1" applyAlignment="1">
      <alignment horizontal="center" wrapText="1"/>
    </xf>
    <xf numFmtId="0" fontId="9" fillId="7" borderId="10" xfId="0" applyFont="1" applyFill="1" applyBorder="1" applyAlignment="1">
      <alignment horizontal="center" wrapText="1"/>
    </xf>
    <xf numFmtId="0" fontId="9" fillId="7" borderId="10" xfId="0" applyFont="1" applyFill="1" applyBorder="1" applyAlignment="1">
      <alignment horizontal="center" vertical="center" wrapText="1"/>
    </xf>
    <xf numFmtId="0" fontId="29" fillId="7" borderId="8" xfId="4" applyFont="1" applyFill="1" applyBorder="1" applyAlignment="1">
      <alignment horizontal="center" vertical="center" wrapText="1"/>
    </xf>
    <xf numFmtId="0" fontId="29" fillId="7" borderId="15" xfId="4" applyFont="1" applyFill="1" applyBorder="1" applyAlignment="1">
      <alignment horizontal="center" vertical="center" wrapText="1"/>
    </xf>
    <xf numFmtId="0" fontId="29" fillId="7" borderId="7" xfId="4" applyFont="1" applyFill="1" applyBorder="1" applyAlignment="1">
      <alignment horizontal="center" vertical="center" wrapText="1"/>
    </xf>
  </cellXfs>
  <cellStyles count="9">
    <cellStyle name="Comma" xfId="1" builtinId="3"/>
    <cellStyle name="Comma 2" xfId="3" xr:uid="{37DD9B8A-CB74-4D3C-9D31-D0DACA0E295F}"/>
    <cellStyle name="Normal" xfId="0" builtinId="0"/>
    <cellStyle name="Normal 2" xfId="4" xr:uid="{A4EA321B-62A0-4E26-88F8-8867EC27ACDD}"/>
    <cellStyle name="Normal 4" xfId="8" xr:uid="{E260E89E-F8F5-48CC-872F-C020B5E72C1F}"/>
    <cellStyle name="Normal 5" xfId="6" xr:uid="{D77DD14D-0323-4F73-A91F-D1FABF9DBEED}"/>
    <cellStyle name="Normal 6 3 2" xfId="2" xr:uid="{EB41F236-AD25-462F-BA8E-7078A4827C02}"/>
    <cellStyle name="Percent" xfId="7" builtinId="5"/>
    <cellStyle name="Percent 2" xfId="5" xr:uid="{F3CEF970-7742-4084-A97F-B7DB975FAF2B}"/>
  </cellStyles>
  <dxfs count="476">
    <dxf>
      <font>
        <strike val="0"/>
        <color rgb="FF963634"/>
      </font>
      <fill>
        <patternFill>
          <bgColor rgb="FFE6B8B7"/>
        </patternFill>
      </fill>
    </dxf>
    <dxf>
      <font>
        <color theme="9" tint="-0.499984740745262"/>
      </font>
      <fill>
        <patternFill>
          <bgColor rgb="FFC6E0B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ill>
        <patternFill>
          <bgColor theme="4"/>
        </patternFill>
      </fill>
    </dxf>
    <dxf>
      <fill>
        <patternFill>
          <bgColor theme="4"/>
        </patternFill>
      </fill>
    </dxf>
    <dxf>
      <font>
        <strike val="0"/>
        <color rgb="FF963634"/>
      </font>
      <fill>
        <patternFill>
          <bgColor rgb="FFE6B8B7"/>
        </patternFill>
      </fill>
    </dxf>
    <dxf>
      <font>
        <color theme="9" tint="-0.499984740745262"/>
      </font>
      <fill>
        <patternFill>
          <bgColor rgb="FFC6E0B4"/>
        </patternFill>
      </fill>
    </dxf>
    <dxf>
      <fill>
        <patternFill>
          <bgColor theme="4"/>
        </patternFill>
      </fill>
    </dxf>
    <dxf>
      <font>
        <b/>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1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vertAlign val="baseline"/>
        <sz val="11"/>
        <color theme="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2"/>
        <color theme="0"/>
        <name val="Arial"/>
        <family val="2"/>
        <scheme val="none"/>
      </font>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rgb="FFFFFFCC"/>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medium">
          <color indexed="64"/>
        </bottom>
      </border>
    </dxf>
    <dxf>
      <font>
        <strike val="0"/>
        <outline val="0"/>
        <shadow val="0"/>
        <u val="none"/>
        <vertAlign val="baseline"/>
        <sz val="11"/>
        <color auto="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rgb="FFFFFFCC"/>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medium">
          <color indexed="64"/>
        </right>
        <bottom style="medium">
          <color indexed="64"/>
        </bottom>
      </border>
    </dxf>
    <dxf>
      <font>
        <strike val="0"/>
        <outline val="0"/>
        <shadow val="0"/>
        <vertAlign val="baseline"/>
        <sz val="11"/>
        <name val="Arial"/>
        <family val="2"/>
        <scheme val="none"/>
      </font>
      <alignment textRotation="0" wrapText="1" justifyLastLine="0" shrinkToFit="0" readingOrder="0"/>
    </dxf>
    <dxf>
      <font>
        <b/>
        <strike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border>
    </dxf>
    <dxf>
      <font>
        <strike val="0"/>
        <outline val="0"/>
        <shadow val="0"/>
        <vertAlign val="baseline"/>
        <sz val="11"/>
        <color theme="1"/>
        <name val="Arial"/>
        <family val="2"/>
        <scheme val="none"/>
      </font>
      <alignment textRotation="0" wrapText="1" justifyLastLine="0" shrinkToFit="0" readingOrder="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strike val="0"/>
        <outline val="0"/>
        <shadow val="0"/>
        <u val="none"/>
        <vertAlign val="baseline"/>
        <sz val="12"/>
        <color theme="0"/>
        <name val="Arial"/>
        <family val="2"/>
        <scheme val="none"/>
      </font>
      <alignment textRotation="0" wrapText="1" justifyLastLine="0" shrinkToFit="0" readingOrder="0"/>
      <border diagonalUp="0" diagonalDown="0" outline="0">
        <left style="thin">
          <color indexed="64"/>
        </left>
        <right style="thin">
          <color indexed="64"/>
        </right>
        <top/>
        <bottom/>
      </border>
    </dxf>
    <dxf>
      <font>
        <b/>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numFmt numFmtId="3" formatCode="#,##0"/>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font>
        <b val="0"/>
        <strike val="0"/>
        <outline val="0"/>
        <shadow val="0"/>
        <vertAlign val="baseline"/>
        <sz val="11"/>
        <color theme="1"/>
        <name val="Arial"/>
        <family val="2"/>
        <scheme val="none"/>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theme="1"/>
        <name val="Arial"/>
        <family val="2"/>
        <scheme val="none"/>
      </font>
      <alignment textRotation="0" wrapText="1" justifyLastLine="0" shrinkToFit="0" readingOrder="0"/>
    </dxf>
    <dxf>
      <font>
        <b/>
        <strike val="0"/>
        <outline val="0"/>
        <shadow val="0"/>
        <u val="none"/>
        <vertAlign val="baseline"/>
        <sz val="12"/>
        <color theme="0"/>
        <name val="Arial"/>
        <family val="2"/>
        <scheme val="none"/>
      </font>
      <fill>
        <patternFill>
          <fgColor indexed="64"/>
          <bgColor rgb="FF41598F"/>
        </patternFill>
      </fill>
      <alignment textRotation="0" wrapText="1"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center"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13" formatCode="0%"/>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protection locked="1" hidden="0"/>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color theme="1"/>
        <name val="Arial"/>
        <family val="2"/>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color theme="1"/>
        <name val="Arial"/>
        <family val="2"/>
        <scheme val="none"/>
      </font>
    </dxf>
    <dxf>
      <font>
        <b/>
        <strike val="0"/>
        <outline val="0"/>
        <shadow val="0"/>
        <u val="none"/>
        <vertAlign val="baseline"/>
        <sz val="12"/>
        <color theme="0"/>
        <name val="Arial"/>
        <family val="2"/>
        <scheme val="none"/>
      </font>
      <fill>
        <patternFill patternType="solid">
          <fgColor indexed="64"/>
          <bgColor rgb="FF41598F"/>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strike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b val="0"/>
        <strike val="0"/>
        <outline val="0"/>
        <shadow val="0"/>
        <u val="none"/>
        <vertAlign val="baseline"/>
        <sz val="11"/>
        <color auto="1"/>
        <name val="Arial"/>
        <family val="2"/>
        <scheme val="none"/>
      </font>
    </dxf>
    <dxf>
      <border outline="0">
        <bottom style="medium">
          <color indexed="64"/>
        </bottom>
      </border>
    </dxf>
    <dxf>
      <font>
        <b/>
        <strike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vertAlign val="baseline"/>
        <sz val="11"/>
      </font>
      <alignment horizontal="left" vertical="bottom" textRotation="0" wrapText="1" indent="0" justifyLastLine="0" shrinkToFit="0" readingOrder="0"/>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1"/>
      </font>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font>
        <b/>
        <strike val="0"/>
        <outline val="0"/>
        <shadow val="0"/>
        <u val="none"/>
        <vertAlign val="baseline"/>
        <sz val="12"/>
        <color theme="0"/>
        <name val="Arial "/>
        <scheme val="none"/>
      </font>
      <fill>
        <patternFill patternType="solid">
          <fgColor indexed="64"/>
          <bgColor rgb="FF41598F"/>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1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5" formatCode="#,##0_);\(#,##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Arial"/>
        <family val="2"/>
        <scheme val="none"/>
      </font>
    </dxf>
    <dxf>
      <border outline="0">
        <bottom style="medium">
          <color indexed="64"/>
        </bottom>
      </border>
    </dxf>
    <dxf>
      <font>
        <b/>
        <strike val="0"/>
        <outline val="0"/>
        <shadow val="0"/>
        <u val="none"/>
        <vertAlign val="baseline"/>
        <sz val="12"/>
        <color theme="0"/>
        <name val="Arial"/>
        <family val="2"/>
        <scheme val="none"/>
      </font>
      <fill>
        <patternFill patternType="solid">
          <fgColor indexed="64"/>
          <bgColor rgb="FF41598F"/>
        </patternFill>
      </fill>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1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color theme="1"/>
      </font>
      <numFmt numFmtId="1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1"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bottom"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theme="1"/>
        <name val="Arial"/>
        <family val="2"/>
        <scheme val="none"/>
      </font>
      <numFmt numFmtId="13" formatCode="0%"/>
      <alignment horizontal="center" vertical="bottom" textRotation="0" wrapText="0" indent="0" justifyLastLine="0" shrinkToFit="0" readingOrder="0"/>
      <border diagonalUp="0" diagonalDown="0" outline="0">
        <left style="thin">
          <color indexed="64"/>
        </left>
        <right/>
        <top style="thin">
          <color indexed="64"/>
        </top>
        <bottom/>
      </border>
    </dxf>
    <dxf>
      <font>
        <b/>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top style="thin">
          <color indexed="64"/>
        </top>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name val="Arial"/>
        <family val="2"/>
        <scheme val="none"/>
      </font>
      <alignment textRotation="0" wrapText="1"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1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13" formatCode="0%"/>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textRotation="0" wrapText="1"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auto="1"/>
        <name val="Arial"/>
        <family val="2"/>
        <scheme val="none"/>
      </font>
      <numFmt numFmtId="3" formatCode="#,##0"/>
      <fill>
        <patternFill patternType="solid">
          <fgColor indexed="64"/>
          <bgColor theme="4" tint="0.79998168889431442"/>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right" vertical="center" textRotation="0" wrapText="1" indent="0" justifyLastLine="0" shrinkToFit="0" readingOrder="0"/>
      <protection locked="1" hidden="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41598F"/>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Arial"/>
        <family val="2"/>
        <scheme val="none"/>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b/>
        <i val="0"/>
        <strike val="0"/>
        <condense val="0"/>
        <extend val="0"/>
        <outline val="0"/>
        <shadow val="0"/>
        <u val="none"/>
        <vertAlign val="baseline"/>
        <sz val="11"/>
        <color theme="1"/>
        <name val="Arial"/>
        <family val="2"/>
        <scheme val="none"/>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3" formatCode="#,##0"/>
      <alignment horizontal="center"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dxf>
    <dxf>
      <border outline="0">
        <bottom style="thin">
          <color indexed="64"/>
        </bottom>
      </border>
    </dxf>
    <dxf>
      <font>
        <b/>
        <strike val="0"/>
        <outline val="0"/>
        <shadow val="0"/>
        <u val="none"/>
        <vertAlign val="baseline"/>
        <sz val="12"/>
        <color theme="1"/>
        <name val="Arial"/>
        <family val="2"/>
        <scheme val="none"/>
      </font>
      <fill>
        <patternFill patternType="solid">
          <fgColor indexed="64"/>
          <bgColor rgb="FF41598F"/>
        </patternFill>
      </fill>
    </dxf>
    <dxf>
      <font>
        <b/>
        <i val="0"/>
        <strike val="0"/>
        <condense val="0"/>
        <extend val="0"/>
        <outline val="0"/>
        <shadow val="0"/>
        <u val="none"/>
        <vertAlign val="baseline"/>
        <sz val="11"/>
        <color auto="1"/>
        <name val="Arial"/>
        <family val="2"/>
        <scheme val="none"/>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alignment horizontal="left"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b/>
        <strike val="0"/>
        <outline val="0"/>
        <shadow val="0"/>
        <u val="none"/>
        <vertAlign val="baseline"/>
        <sz val="11"/>
        <name val="Arial"/>
        <family val="2"/>
        <scheme val="none"/>
      </font>
      <numFmt numFmtId="164" formatCode="0.0%"/>
    </dxf>
    <dxf>
      <font>
        <strike val="0"/>
        <outline val="0"/>
        <shadow val="0"/>
        <u val="none"/>
        <vertAlign val="baseline"/>
        <sz val="11"/>
        <name val="Arial"/>
        <family val="2"/>
        <scheme val="none"/>
      </font>
      <border outline="0">
        <left style="thin">
          <color indexed="64"/>
        </left>
        <right/>
      </border>
    </dxf>
    <dxf>
      <font>
        <strike val="0"/>
        <outline val="0"/>
        <shadow val="0"/>
        <u val="none"/>
        <vertAlign val="baseline"/>
        <sz val="11"/>
        <name val="Arial"/>
        <family val="2"/>
        <scheme val="none"/>
      </font>
      <alignment horizontal="left" vertical="bottom" textRotation="0" indent="0" justifyLastLine="0" shrinkToFit="0" readingOrder="0"/>
    </dxf>
    <dxf>
      <border outline="0">
        <top style="thin">
          <color indexed="64"/>
        </top>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dxf>
    <dxf>
      <font>
        <b/>
        <i val="0"/>
        <strike val="0"/>
        <condense val="0"/>
        <extend val="0"/>
        <outline val="0"/>
        <shadow val="0"/>
        <u val="none"/>
        <vertAlign val="baseline"/>
        <sz val="11"/>
        <color theme="1"/>
        <name val="Arial"/>
        <family val="2"/>
        <scheme val="none"/>
      </font>
      <numFmt numFmtId="164" formatCode="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numFmt numFmtId="3" formatCode="#,##0"/>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Arial"/>
        <family val="2"/>
        <scheme val="none"/>
      </font>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thin">
          <color indexed="64"/>
        </bottom>
      </border>
    </dxf>
    <dxf>
      <font>
        <strike val="0"/>
        <outline val="0"/>
        <shadow val="0"/>
        <u val="none"/>
        <vertAlign val="baseline"/>
        <sz val="11"/>
        <name val="Arial"/>
        <family val="2"/>
        <scheme val="none"/>
      </font>
    </dxf>
    <dxf>
      <font>
        <b/>
        <i val="0"/>
        <strike val="0"/>
        <outline val="0"/>
        <shadow val="0"/>
        <u val="none"/>
        <vertAlign val="baseline"/>
        <sz val="12"/>
        <color theme="0"/>
        <name val="Arial"/>
        <family val="2"/>
        <scheme val="none"/>
      </font>
      <fill>
        <patternFill patternType="solid">
          <fgColor indexed="64"/>
          <bgColor rgb="FF41598F"/>
        </patternFill>
      </fill>
    </dxf>
    <dxf>
      <font>
        <b/>
        <i val="0"/>
        <strike val="0"/>
        <condense val="0"/>
        <extend val="0"/>
        <outline val="0"/>
        <shadow val="0"/>
        <u val="none"/>
        <vertAlign val="baseline"/>
        <sz val="11"/>
        <color theme="1"/>
        <name val="Arial"/>
        <family val="2"/>
        <scheme val="none"/>
      </font>
      <numFmt numFmtId="164" formatCode="0.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family val="2"/>
        <scheme val="none"/>
      </font>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1"/>
        <color theme="1"/>
        <name val="Arial"/>
        <family val="2"/>
        <scheme val="none"/>
      </font>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font>
        <strike val="0"/>
        <outline val="0"/>
        <shadow val="0"/>
        <u val="none"/>
        <vertAlign val="baseline"/>
        <name val="Arial"/>
        <family val="2"/>
        <scheme val="none"/>
      </font>
    </dxf>
    <dxf>
      <border outline="0">
        <left style="medium">
          <color indexed="64"/>
        </left>
        <right style="medium">
          <color indexed="64"/>
        </right>
        <top style="thin">
          <color indexed="64"/>
        </top>
        <bottom style="thin">
          <color indexed="64"/>
        </bottom>
      </border>
    </dxf>
    <dxf>
      <font>
        <strike val="0"/>
        <outline val="0"/>
        <shadow val="0"/>
        <u val="none"/>
        <vertAlign val="baseline"/>
        <sz val="11"/>
        <color theme="1"/>
        <name val="Arial"/>
        <family val="2"/>
        <scheme val="none"/>
      </font>
      <alignment horizontal="center" vertical="bottom" textRotation="0" wrapText="0" indent="0" justifyLastLine="0" shrinkToFit="0" readingOrder="0"/>
    </dxf>
    <dxf>
      <border outline="0">
        <bottom style="thin">
          <color indexed="64"/>
        </bottom>
      </border>
    </dxf>
    <dxf>
      <font>
        <b/>
        <strike val="0"/>
        <outline val="0"/>
        <shadow val="0"/>
        <u val="none"/>
        <vertAlign val="baseline"/>
        <sz val="12"/>
        <color theme="0"/>
        <name val="Arial"/>
        <family val="2"/>
        <scheme val="none"/>
      </font>
      <fill>
        <patternFill patternType="solid">
          <fgColor indexed="64"/>
          <bgColor rgb="FF41598F"/>
        </patternFill>
      </fill>
      <alignment horizontal="center" vertical="center" textRotation="0" indent="0" justifyLastLine="0" shrinkToFit="0" readingOrder="0"/>
    </dxf>
    <dxf>
      <fill>
        <patternFill>
          <bgColor rgb="FF8090B4"/>
        </patternFill>
      </fill>
    </dxf>
    <dxf>
      <fill>
        <patternFill>
          <bgColor theme="0"/>
        </patternFill>
      </fill>
    </dxf>
    <dxf>
      <fill>
        <patternFill>
          <bgColor rgb="FF41598F"/>
        </patternFill>
      </fill>
    </dxf>
  </dxfs>
  <tableStyles count="1" defaultTableStyle="TableStyleMedium2" defaultPivotStyle="PivotStyleLight16">
    <tableStyle name="TableFormatOct1" pivot="0" count="3" xr9:uid="{49D4EA9C-3F47-462A-980F-0DBD3BA4CA2C}">
      <tableStyleElement type="headerRow" dxfId="475"/>
      <tableStyleElement type="firstRowStripe" dxfId="474"/>
      <tableStyleElement type="secondRowStripe" dxfId="473"/>
    </tableStyle>
  </tableStyles>
  <colors>
    <mruColors>
      <color rgb="FF012169"/>
      <color rgb="FF8090B4"/>
      <color rgb="FF4159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cap="none" baseline="0">
                <a:solidFill>
                  <a:srgbClr val="012169"/>
                </a:solidFill>
                <a:latin typeface="Arial" panose="020B0604020202020204" pitchFamily="34" charset="0"/>
                <a:cs typeface="Arial" panose="020B0604020202020204" pitchFamily="34" charset="0"/>
              </a:rPr>
              <a:t>Children with Disabilities by Disability Category</a:t>
            </a:r>
            <a:endParaRPr lang="en-US" sz="1400" cap="none" baseline="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all"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78C-4319-B0D5-0C99197F1FCA}"/>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B78C-4319-B0D5-0C99197F1FCA}"/>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B78C-4319-B0D5-0C99197F1FCA}"/>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B78C-4319-B0D5-0C99197F1FCA}"/>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B78C-4319-B0D5-0C99197F1FCA}"/>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6-B78C-4319-B0D5-0C99197F1FC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B78C-4319-B0D5-0C99197F1FCA}"/>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8-B78C-4319-B0D5-0C99197F1FCA}"/>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B78C-4319-B0D5-0C99197F1FCA}"/>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A-B78C-4319-B0D5-0C99197F1FCA}"/>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B78C-4319-B0D5-0C99197F1FCA}"/>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B78C-4319-B0D5-0C99197F1FCA}"/>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B78C-4319-B0D5-0C99197F1FCA}"/>
              </c:ext>
            </c:extLst>
          </c:dPt>
          <c:dLbls>
            <c:dLbl>
              <c:idx val="0"/>
              <c:layout>
                <c:manualLayout>
                  <c:x val="0.22884671049274413"/>
                  <c:y val="-4.8697930738791535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78C-4319-B0D5-0C99197F1FCA}"/>
                </c:ext>
              </c:extLst>
            </c:dLbl>
            <c:dLbl>
              <c:idx val="1"/>
              <c:layout>
                <c:manualLayout>
                  <c:x val="0.15207161885305612"/>
                  <c:y val="5.0201221235284896E-3"/>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78C-4319-B0D5-0C99197F1FCA}"/>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3-B78C-4319-B0D5-0C99197F1FCA}"/>
                </c:ext>
              </c:extLst>
            </c:dLbl>
            <c:dLbl>
              <c:idx val="3"/>
              <c:layout>
                <c:manualLayout>
                  <c:x val="2.1988885408766739E-2"/>
                  <c:y val="-1.9691304272079338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78C-4319-B0D5-0C99197F1FCA}"/>
                </c:ext>
              </c:extLst>
            </c:dLbl>
            <c:dLbl>
              <c:idx val="4"/>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5-B78C-4319-B0D5-0C99197F1FCA}"/>
                </c:ext>
              </c:extLst>
            </c:dLbl>
            <c:dLbl>
              <c:idx val="5"/>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6-B78C-4319-B0D5-0C99197F1FCA}"/>
                </c:ext>
              </c:extLst>
            </c:dLbl>
            <c:dLbl>
              <c:idx val="6"/>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7-B78C-4319-B0D5-0C99197F1FCA}"/>
                </c:ext>
              </c:extLst>
            </c:dLbl>
            <c:dLbl>
              <c:idx val="7"/>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8-B78C-4319-B0D5-0C99197F1FCA}"/>
                </c:ext>
              </c:extLst>
            </c:dLbl>
            <c:dLbl>
              <c:idx val="8"/>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6="http://schemas.microsoft.com/office/drawing/2014/chart" uri="{C3380CC4-5D6E-409C-BE32-E72D297353CC}">
                  <c16:uniqueId val="{00000009-B78C-4319-B0D5-0C99197F1FCA}"/>
                </c:ext>
              </c:extLst>
            </c:dLbl>
            <c:dLbl>
              <c:idx val="9"/>
              <c:layout>
                <c:manualLayout>
                  <c:x val="-6.8612673415823028E-2"/>
                  <c:y val="-3.7584976236535873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78C-4319-B0D5-0C99197F1FCA}"/>
                </c:ext>
              </c:extLst>
            </c:dLbl>
            <c:dLbl>
              <c:idx val="10"/>
              <c:layout>
                <c:manualLayout>
                  <c:x val="-0.20563860052949243"/>
                  <c:y val="0.36984866399159871"/>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78C-4319-B0D5-0C99197F1FCA}"/>
                </c:ext>
              </c:extLst>
            </c:dLbl>
            <c:dLbl>
              <c:idx val="11"/>
              <c:layout>
                <c:manualLayout>
                  <c:x val="3.9125529863260476E-2"/>
                  <c:y val="-3.1610144892873327E-4"/>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7107467882676089"/>
                      <c:h val="0.11514833145385109"/>
                    </c:manualLayout>
                  </c15:layout>
                </c:ext>
                <c:ext xmlns:c16="http://schemas.microsoft.com/office/drawing/2014/chart" uri="{C3380CC4-5D6E-409C-BE32-E72D297353CC}">
                  <c16:uniqueId val="{0000000C-B78C-4319-B0D5-0C99197F1FCA}"/>
                </c:ext>
              </c:extLst>
            </c:dLbl>
            <c:dLbl>
              <c:idx val="12"/>
              <c:layout>
                <c:manualLayout>
                  <c:x val="-0.21667140295650059"/>
                  <c:y val="4.1772341403738492E-2"/>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B78C-4319-B0D5-0C99197F1FC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Subtotals'!$A$11:$A$24</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 </c:v>
                </c:pt>
                <c:pt idx="9">
                  <c:v>Specific Learning Disability</c:v>
                </c:pt>
                <c:pt idx="10">
                  <c:v>Speech or Language Impairment</c:v>
                </c:pt>
                <c:pt idx="11">
                  <c:v>Traumatic Brain Injury</c:v>
                </c:pt>
                <c:pt idx="12">
                  <c:v>Visual Impairment</c:v>
                </c:pt>
                <c:pt idx="13">
                  <c:v>Total Students</c:v>
                </c:pt>
              </c:strCache>
            </c:strRef>
          </c:cat>
          <c:val>
            <c:numRef>
              <c:f>'5-21 Child Count Subtotals'!$B$11:$B$23</c:f>
              <c:numCache>
                <c:formatCode>#,##0</c:formatCode>
                <c:ptCount val="13"/>
                <c:pt idx="0">
                  <c:v>19257</c:v>
                </c:pt>
                <c:pt idx="1">
                  <c:v>147</c:v>
                </c:pt>
                <c:pt idx="2">
                  <c:v>11097</c:v>
                </c:pt>
                <c:pt idx="3">
                  <c:v>6622</c:v>
                </c:pt>
                <c:pt idx="4">
                  <c:v>1197</c:v>
                </c:pt>
                <c:pt idx="5">
                  <c:v>7217</c:v>
                </c:pt>
                <c:pt idx="6">
                  <c:v>1792</c:v>
                </c:pt>
                <c:pt idx="7">
                  <c:v>474</c:v>
                </c:pt>
                <c:pt idx="8">
                  <c:v>18735</c:v>
                </c:pt>
                <c:pt idx="9">
                  <c:v>55357</c:v>
                </c:pt>
                <c:pt idx="10">
                  <c:v>21904</c:v>
                </c:pt>
                <c:pt idx="11">
                  <c:v>234</c:v>
                </c:pt>
                <c:pt idx="12">
                  <c:v>429</c:v>
                </c:pt>
              </c:numCache>
            </c:numRef>
          </c:val>
          <c:extLst>
            <c:ext xmlns:c16="http://schemas.microsoft.com/office/drawing/2014/chart" uri="{C3380CC4-5D6E-409C-BE32-E72D297353CC}">
              <c16:uniqueId val="{00000000-B78C-4319-B0D5-0C99197F1FC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t>
            </a:r>
            <a:r>
              <a:rPr lang="en-US" b="1" baseline="0">
                <a:solidFill>
                  <a:srgbClr val="012169"/>
                </a:solidFill>
                <a:latin typeface="Arial" panose="020B0604020202020204" pitchFamily="34" charset="0"/>
                <a:cs typeface="Arial" panose="020B0604020202020204" pitchFamily="34" charset="0"/>
              </a:rPr>
              <a:t> by Age and Disability Category</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Data by Disability'!$A$22</c:f>
              <c:strCache>
                <c:ptCount val="1"/>
                <c:pt idx="0">
                  <c:v>Autism</c:v>
                </c:pt>
              </c:strCache>
            </c:strRef>
          </c:tx>
          <c:spPr>
            <a:solidFill>
              <a:schemeClr val="accent1"/>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Disability'!$B$22:$R$22</c:f>
              <c:numCache>
                <c:formatCode>0%</c:formatCode>
                <c:ptCount val="17"/>
                <c:pt idx="0">
                  <c:v>0.17209088117899907</c:v>
                </c:pt>
                <c:pt idx="1">
                  <c:v>0.16311179804224626</c:v>
                </c:pt>
                <c:pt idx="2">
                  <c:v>0.15038845726970032</c:v>
                </c:pt>
                <c:pt idx="3">
                  <c:v>0.14002324037184594</c:v>
                </c:pt>
                <c:pt idx="4">
                  <c:v>0.12755500078015292</c:v>
                </c:pt>
                <c:pt idx="5">
                  <c:v>0.12842273819055244</c:v>
                </c:pt>
                <c:pt idx="6">
                  <c:v>0.12271016311166875</c:v>
                </c:pt>
                <c:pt idx="7">
                  <c:v>0.12067585593597155</c:v>
                </c:pt>
                <c:pt idx="8">
                  <c:v>0.12578729530322116</c:v>
                </c:pt>
                <c:pt idx="9">
                  <c:v>0.11958586626139818</c:v>
                </c:pt>
                <c:pt idx="10">
                  <c:v>0.12211036539895601</c:v>
                </c:pt>
                <c:pt idx="11">
                  <c:v>0.12297797700253361</c:v>
                </c:pt>
                <c:pt idx="12">
                  <c:v>0.12152204992851644</c:v>
                </c:pt>
                <c:pt idx="13">
                  <c:v>0.14217071791972866</c:v>
                </c:pt>
                <c:pt idx="14">
                  <c:v>0.20271682340647859</c:v>
                </c:pt>
                <c:pt idx="15">
                  <c:v>0.21962616822429906</c:v>
                </c:pt>
                <c:pt idx="16">
                  <c:v>0.22807017543859648</c:v>
                </c:pt>
              </c:numCache>
            </c:numRef>
          </c:val>
          <c:extLst>
            <c:ext xmlns:c16="http://schemas.microsoft.com/office/drawing/2014/chart" uri="{C3380CC4-5D6E-409C-BE32-E72D297353CC}">
              <c16:uniqueId val="{00000000-8BC6-417A-A631-39C20854669A}"/>
            </c:ext>
          </c:extLst>
        </c:ser>
        <c:ser>
          <c:idx val="1"/>
          <c:order val="1"/>
          <c:tx>
            <c:strRef>
              <c:f>'5-21 Data by Disability'!$A$23</c:f>
              <c:strCache>
                <c:ptCount val="1"/>
                <c:pt idx="0">
                  <c:v>Deaf-Blindness</c:v>
                </c:pt>
              </c:strCache>
            </c:strRef>
          </c:tx>
          <c:spPr>
            <a:solidFill>
              <a:schemeClr val="accent2"/>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Disability'!$B$23:$R$23</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8BC6-417A-A631-39C20854669A}"/>
            </c:ext>
          </c:extLst>
        </c:ser>
        <c:ser>
          <c:idx val="2"/>
          <c:order val="2"/>
          <c:tx>
            <c:strRef>
              <c:f>'5-21 Data by Disability'!$A$24</c:f>
              <c:strCache>
                <c:ptCount val="1"/>
                <c:pt idx="0">
                  <c:v>Developmental Delay</c:v>
                </c:pt>
              </c:strCache>
            </c:strRef>
          </c:tx>
          <c:spPr>
            <a:solidFill>
              <a:schemeClr val="accent3"/>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Disability'!$B$24:$R$24</c:f>
              <c:numCache>
                <c:formatCode>0%</c:formatCode>
                <c:ptCount val="17"/>
                <c:pt idx="0">
                  <c:v>0.408197727970525</c:v>
                </c:pt>
                <c:pt idx="1">
                  <c:v>0.31581658938691398</c:v>
                </c:pt>
                <c:pt idx="2">
                  <c:v>0.24371069182389937</c:v>
                </c:pt>
                <c:pt idx="3">
                  <c:v>0.15579349269588313</c:v>
                </c:pt>
                <c:pt idx="4">
                  <c:v>6.7171165548447501E-2</c:v>
                </c:pt>
              </c:numCache>
            </c:numRef>
          </c:val>
          <c:extLst>
            <c:ext xmlns:c16="http://schemas.microsoft.com/office/drawing/2014/chart" uri="{C3380CC4-5D6E-409C-BE32-E72D297353CC}">
              <c16:uniqueId val="{00000002-8BC6-417A-A631-39C20854669A}"/>
            </c:ext>
          </c:extLst>
        </c:ser>
        <c:ser>
          <c:idx val="3"/>
          <c:order val="3"/>
          <c:tx>
            <c:strRef>
              <c:f>'5-21 Data by Disability'!$A$25</c:f>
              <c:strCache>
                <c:ptCount val="1"/>
                <c:pt idx="0">
                  <c:v>Emotional Disturbance</c:v>
                </c:pt>
              </c:strCache>
            </c:strRef>
          </c:tx>
          <c:spPr>
            <a:solidFill>
              <a:schemeClr val="accent4"/>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Disability'!$B$25:$R$25</c:f>
              <c:numCache>
                <c:formatCode>0%</c:formatCode>
                <c:ptCount val="17"/>
                <c:pt idx="0">
                  <c:v>3.2238256063862451E-3</c:v>
                </c:pt>
                <c:pt idx="1">
                  <c:v>1.0819165378670788E-2</c:v>
                </c:pt>
                <c:pt idx="2">
                  <c:v>1.9885312615612282E-2</c:v>
                </c:pt>
                <c:pt idx="3">
                  <c:v>2.2908366533864542E-2</c:v>
                </c:pt>
                <c:pt idx="4">
                  <c:v>2.9255734123888284E-2</c:v>
                </c:pt>
                <c:pt idx="5">
                  <c:v>3.4427542033626898E-2</c:v>
                </c:pt>
                <c:pt idx="6">
                  <c:v>4.6675031367628607E-2</c:v>
                </c:pt>
                <c:pt idx="7">
                  <c:v>5.460204535349044E-2</c:v>
                </c:pt>
                <c:pt idx="8">
                  <c:v>6.4243296742846859E-2</c:v>
                </c:pt>
                <c:pt idx="9">
                  <c:v>7.29483282674772E-2</c:v>
                </c:pt>
                <c:pt idx="10">
                  <c:v>6.9817300521998513E-2</c:v>
                </c:pt>
                <c:pt idx="11">
                  <c:v>7.1915805885792244E-2</c:v>
                </c:pt>
                <c:pt idx="12">
                  <c:v>7.4452875838557128E-2</c:v>
                </c:pt>
                <c:pt idx="13">
                  <c:v>7.5183719615602038E-2</c:v>
                </c:pt>
                <c:pt idx="14">
                  <c:v>6.3740856844305124E-2</c:v>
                </c:pt>
                <c:pt idx="15">
                  <c:v>7.0093457943925228E-2</c:v>
                </c:pt>
                <c:pt idx="16">
                  <c:v>0.10964912280701754</c:v>
                </c:pt>
              </c:numCache>
            </c:numRef>
          </c:val>
          <c:extLst>
            <c:ext xmlns:c16="http://schemas.microsoft.com/office/drawing/2014/chart" uri="{C3380CC4-5D6E-409C-BE32-E72D297353CC}">
              <c16:uniqueId val="{00000003-8BC6-417A-A631-39C20854669A}"/>
            </c:ext>
          </c:extLst>
        </c:ser>
        <c:ser>
          <c:idx val="4"/>
          <c:order val="4"/>
          <c:tx>
            <c:strRef>
              <c:f>'5-21 Data by Disability'!$A$26</c:f>
              <c:strCache>
                <c:ptCount val="1"/>
                <c:pt idx="0">
                  <c:v>Hearing Impairment</c:v>
                </c:pt>
              </c:strCache>
            </c:strRef>
          </c:tx>
          <c:spPr>
            <a:solidFill>
              <a:schemeClr val="accent5"/>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Disability'!$B$26:$R$26</c:f>
              <c:numCache>
                <c:formatCode>0%</c:formatCode>
                <c:ptCount val="17"/>
                <c:pt idx="0">
                  <c:v>8.9038992938286765E-3</c:v>
                </c:pt>
                <c:pt idx="1">
                  <c:v>9.0674909840288507E-3</c:v>
                </c:pt>
                <c:pt idx="2">
                  <c:v>9.7114317425083235E-3</c:v>
                </c:pt>
                <c:pt idx="3">
                  <c:v>9.130146082337318E-3</c:v>
                </c:pt>
                <c:pt idx="4">
                  <c:v>7.4894679357154006E-3</c:v>
                </c:pt>
                <c:pt idx="5">
                  <c:v>6.3250600480384304E-3</c:v>
                </c:pt>
                <c:pt idx="6">
                  <c:v>7.4445838561271434E-3</c:v>
                </c:pt>
                <c:pt idx="7">
                  <c:v>8.3592707870164523E-3</c:v>
                </c:pt>
                <c:pt idx="8">
                  <c:v>8.7277307899946022E-3</c:v>
                </c:pt>
                <c:pt idx="9">
                  <c:v>8.5486322188449843E-3</c:v>
                </c:pt>
                <c:pt idx="10">
                  <c:v>8.2960477255779267E-3</c:v>
                </c:pt>
                <c:pt idx="11">
                  <c:v>7.6983044240888712E-3</c:v>
                </c:pt>
                <c:pt idx="12">
                  <c:v>8.9079511712306172E-3</c:v>
                </c:pt>
                <c:pt idx="13">
                  <c:v>9.3273035613340872E-3</c:v>
                </c:pt>
                <c:pt idx="14">
                  <c:v>0</c:v>
                </c:pt>
                <c:pt idx="15">
                  <c:v>0</c:v>
                </c:pt>
                <c:pt idx="16">
                  <c:v>0</c:v>
                </c:pt>
              </c:numCache>
            </c:numRef>
          </c:val>
          <c:extLst>
            <c:ext xmlns:c16="http://schemas.microsoft.com/office/drawing/2014/chart" uri="{C3380CC4-5D6E-409C-BE32-E72D297353CC}">
              <c16:uniqueId val="{00000004-8BC6-417A-A631-39C20854669A}"/>
            </c:ext>
          </c:extLst>
        </c:ser>
        <c:ser>
          <c:idx val="5"/>
          <c:order val="5"/>
          <c:tx>
            <c:strRef>
              <c:f>'5-21 Data by Disability'!$A$27</c:f>
              <c:strCache>
                <c:ptCount val="1"/>
                <c:pt idx="0">
                  <c:v>Intellectual Disability</c:v>
                </c:pt>
              </c:strCache>
            </c:strRef>
          </c:tx>
          <c:spPr>
            <a:solidFill>
              <a:schemeClr val="accent6"/>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Disability'!$B$27:$R$27</c:f>
              <c:numCache>
                <c:formatCode>0%</c:formatCode>
                <c:ptCount val="17"/>
                <c:pt idx="0">
                  <c:v>1.6426159042063248E-2</c:v>
                </c:pt>
                <c:pt idx="1">
                  <c:v>2.050489438433797E-2</c:v>
                </c:pt>
                <c:pt idx="2">
                  <c:v>2.4972253052164262E-2</c:v>
                </c:pt>
                <c:pt idx="3">
                  <c:v>2.6394422310756973E-2</c:v>
                </c:pt>
                <c:pt idx="4">
                  <c:v>3.6433140895615543E-2</c:v>
                </c:pt>
                <c:pt idx="5">
                  <c:v>5.0120096076861492E-2</c:v>
                </c:pt>
                <c:pt idx="6">
                  <c:v>5.3534086156419906E-2</c:v>
                </c:pt>
                <c:pt idx="7">
                  <c:v>5.6380613606047132E-2</c:v>
                </c:pt>
                <c:pt idx="8">
                  <c:v>5.8754723771819325E-2</c:v>
                </c:pt>
                <c:pt idx="9">
                  <c:v>6.0410334346504557E-2</c:v>
                </c:pt>
                <c:pt idx="10">
                  <c:v>6.3665175242356445E-2</c:v>
                </c:pt>
                <c:pt idx="11">
                  <c:v>6.6361333073474957E-2</c:v>
                </c:pt>
                <c:pt idx="12">
                  <c:v>6.8734191136038708E-2</c:v>
                </c:pt>
                <c:pt idx="13">
                  <c:v>9.7512719050310906E-2</c:v>
                </c:pt>
                <c:pt idx="14">
                  <c:v>0.18599791013584116</c:v>
                </c:pt>
                <c:pt idx="15">
                  <c:v>0.24065420560747663</c:v>
                </c:pt>
                <c:pt idx="16">
                  <c:v>0.22807017543859648</c:v>
                </c:pt>
              </c:numCache>
            </c:numRef>
          </c:val>
          <c:extLst>
            <c:ext xmlns:c16="http://schemas.microsoft.com/office/drawing/2014/chart" uri="{C3380CC4-5D6E-409C-BE32-E72D297353CC}">
              <c16:uniqueId val="{00000005-8BC6-417A-A631-39C20854669A}"/>
            </c:ext>
          </c:extLst>
        </c:ser>
        <c:ser>
          <c:idx val="6"/>
          <c:order val="6"/>
          <c:tx>
            <c:strRef>
              <c:f>'5-21 Data by Disability'!$A$28</c:f>
              <c:strCache>
                <c:ptCount val="1"/>
                <c:pt idx="0">
                  <c:v>Multiple Disabilities</c:v>
                </c:pt>
              </c:strCache>
            </c:strRef>
          </c:tx>
          <c:spPr>
            <a:solidFill>
              <a:schemeClr val="accent1">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Disability'!$B$28:$R$28</c:f>
              <c:numCache>
                <c:formatCode>0%</c:formatCode>
                <c:ptCount val="17"/>
                <c:pt idx="0">
                  <c:v>9.057414798894688E-3</c:v>
                </c:pt>
                <c:pt idx="1">
                  <c:v>8.5522926326635756E-3</c:v>
                </c:pt>
                <c:pt idx="2">
                  <c:v>6.9367369589345175E-3</c:v>
                </c:pt>
                <c:pt idx="3">
                  <c:v>8.0511288180610888E-3</c:v>
                </c:pt>
                <c:pt idx="4">
                  <c:v>9.0497737556561094E-3</c:v>
                </c:pt>
                <c:pt idx="5">
                  <c:v>9.3674939951961574E-3</c:v>
                </c:pt>
                <c:pt idx="6">
                  <c:v>9.87034713508992E-3</c:v>
                </c:pt>
                <c:pt idx="7">
                  <c:v>1.2716763005780347E-2</c:v>
                </c:pt>
                <c:pt idx="8">
                  <c:v>1.1606982184631996E-2</c:v>
                </c:pt>
                <c:pt idx="9">
                  <c:v>1.5482522796352583E-2</c:v>
                </c:pt>
                <c:pt idx="10">
                  <c:v>1.6032811334824759E-2</c:v>
                </c:pt>
                <c:pt idx="11">
                  <c:v>1.3350224127850321E-2</c:v>
                </c:pt>
                <c:pt idx="12">
                  <c:v>1.7815902342461234E-2</c:v>
                </c:pt>
                <c:pt idx="13">
                  <c:v>2.798191068400226E-2</c:v>
                </c:pt>
                <c:pt idx="14">
                  <c:v>6.3740856844305124E-2</c:v>
                </c:pt>
                <c:pt idx="15">
                  <c:v>9.5794392523364483E-2</c:v>
                </c:pt>
                <c:pt idx="16">
                  <c:v>8.771929824561403E-2</c:v>
                </c:pt>
              </c:numCache>
            </c:numRef>
          </c:val>
          <c:extLst>
            <c:ext xmlns:c16="http://schemas.microsoft.com/office/drawing/2014/chart" uri="{C3380CC4-5D6E-409C-BE32-E72D297353CC}">
              <c16:uniqueId val="{00000006-8BC6-417A-A631-39C20854669A}"/>
            </c:ext>
          </c:extLst>
        </c:ser>
        <c:ser>
          <c:idx val="7"/>
          <c:order val="7"/>
          <c:tx>
            <c:strRef>
              <c:f>'5-21 Data by Disability'!$A$29</c:f>
              <c:strCache>
                <c:ptCount val="1"/>
                <c:pt idx="0">
                  <c:v>Orthopedic Impairment</c:v>
                </c:pt>
              </c:strCache>
            </c:strRef>
          </c:tx>
          <c:spPr>
            <a:solidFill>
              <a:schemeClr val="accent2">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Disability'!$B$29:$R$29</c:f>
              <c:numCache>
                <c:formatCode>0.00%</c:formatCode>
                <c:ptCount val="17"/>
                <c:pt idx="0">
                  <c:v>3.68437212158428E-3</c:v>
                </c:pt>
                <c:pt idx="1">
                  <c:v>3.9155074703760952E-3</c:v>
                </c:pt>
                <c:pt idx="2">
                  <c:v>2.8671846096929338E-3</c:v>
                </c:pt>
                <c:pt idx="3">
                  <c:v>4.0670650730411685E-3</c:v>
                </c:pt>
                <c:pt idx="4">
                  <c:v>2.6525198938992041E-3</c:v>
                </c:pt>
                <c:pt idx="5">
                  <c:v>3.2826261008807047E-3</c:v>
                </c:pt>
                <c:pt idx="6">
                  <c:v>2.425763278962777E-3</c:v>
                </c:pt>
                <c:pt idx="7">
                  <c:v>2.6678523788350376E-3</c:v>
                </c:pt>
                <c:pt idx="8">
                  <c:v>3.8689940615439984E-3</c:v>
                </c:pt>
                <c:pt idx="9">
                  <c:v>3.419452887537994E-3</c:v>
                </c:pt>
                <c:pt idx="10">
                  <c:v>2.4235645041014169E-3</c:v>
                </c:pt>
                <c:pt idx="11">
                  <c:v>3.7029818748781913E-3</c:v>
                </c:pt>
                <c:pt idx="12">
                  <c:v>3.6291652919828439E-3</c:v>
                </c:pt>
                <c:pt idx="13">
                  <c:v>3.1091011871113624E-3</c:v>
                </c:pt>
                <c:pt idx="14" formatCode="0%">
                  <c:v>0</c:v>
                </c:pt>
                <c:pt idx="15" formatCode="0%">
                  <c:v>0</c:v>
                </c:pt>
                <c:pt idx="16" formatCode="0%">
                  <c:v>0</c:v>
                </c:pt>
              </c:numCache>
            </c:numRef>
          </c:val>
          <c:extLst>
            <c:ext xmlns:c16="http://schemas.microsoft.com/office/drawing/2014/chart" uri="{C3380CC4-5D6E-409C-BE32-E72D297353CC}">
              <c16:uniqueId val="{00000007-8BC6-417A-A631-39C20854669A}"/>
            </c:ext>
          </c:extLst>
        </c:ser>
        <c:ser>
          <c:idx val="8"/>
          <c:order val="8"/>
          <c:tx>
            <c:strRef>
              <c:f>'5-21 Data by Disability'!$A$30</c:f>
              <c:strCache>
                <c:ptCount val="1"/>
                <c:pt idx="0">
                  <c:v>Other Health Impairment</c:v>
                </c:pt>
              </c:strCache>
            </c:strRef>
          </c:tx>
          <c:spPr>
            <a:solidFill>
              <a:schemeClr val="accent3">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Disability'!$B$30:$R$30</c:f>
              <c:numCache>
                <c:formatCode>0%</c:formatCode>
                <c:ptCount val="17"/>
                <c:pt idx="0">
                  <c:v>1.5351550506601168E-2</c:v>
                </c:pt>
                <c:pt idx="1">
                  <c:v>3.8639876352395672E-2</c:v>
                </c:pt>
                <c:pt idx="2">
                  <c:v>7.2234554199038112E-2</c:v>
                </c:pt>
                <c:pt idx="3">
                  <c:v>0.10043160690571049</c:v>
                </c:pt>
                <c:pt idx="4">
                  <c:v>0.12287408332033078</c:v>
                </c:pt>
                <c:pt idx="5">
                  <c:v>0.14579663730984788</c:v>
                </c:pt>
                <c:pt idx="6">
                  <c:v>0.15491426181514012</c:v>
                </c:pt>
                <c:pt idx="7">
                  <c:v>0.16416184971098266</c:v>
                </c:pt>
                <c:pt idx="8">
                  <c:v>0.16789634694979305</c:v>
                </c:pt>
                <c:pt idx="9">
                  <c:v>0.16175911854103345</c:v>
                </c:pt>
                <c:pt idx="10">
                  <c:v>0.17319164802386278</c:v>
                </c:pt>
                <c:pt idx="11">
                  <c:v>0.16293120249464041</c:v>
                </c:pt>
                <c:pt idx="12">
                  <c:v>0.15528428461453866</c:v>
                </c:pt>
                <c:pt idx="13">
                  <c:v>0.13764838892029396</c:v>
                </c:pt>
                <c:pt idx="14">
                  <c:v>0.11912225705329153</c:v>
                </c:pt>
                <c:pt idx="15">
                  <c:v>9.3457943925233641E-2</c:v>
                </c:pt>
                <c:pt idx="16">
                  <c:v>0.10087719298245613</c:v>
                </c:pt>
              </c:numCache>
            </c:numRef>
          </c:val>
          <c:extLst>
            <c:ext xmlns:c16="http://schemas.microsoft.com/office/drawing/2014/chart" uri="{C3380CC4-5D6E-409C-BE32-E72D297353CC}">
              <c16:uniqueId val="{00000008-8BC6-417A-A631-39C20854669A}"/>
            </c:ext>
          </c:extLst>
        </c:ser>
        <c:ser>
          <c:idx val="9"/>
          <c:order val="9"/>
          <c:tx>
            <c:strRef>
              <c:f>'5-21 Data by Disability'!$A$32</c:f>
              <c:strCache>
                <c:ptCount val="1"/>
                <c:pt idx="0">
                  <c:v>Speech or Language Impairment</c:v>
                </c:pt>
              </c:strCache>
            </c:strRef>
          </c:tx>
          <c:spPr>
            <a:solidFill>
              <a:schemeClr val="accent4">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Disability'!$B$32:$R$32</c:f>
              <c:numCache>
                <c:formatCode>0%</c:formatCode>
                <c:ptCount val="17"/>
                <c:pt idx="0">
                  <c:v>0.33681301811482961</c:v>
                </c:pt>
                <c:pt idx="1">
                  <c:v>0.40886141164348272</c:v>
                </c:pt>
                <c:pt idx="2">
                  <c:v>0.3690344062153163</c:v>
                </c:pt>
                <c:pt idx="3">
                  <c:v>0.28386454183266935</c:v>
                </c:pt>
                <c:pt idx="4">
                  <c:v>0.19964112966141365</c:v>
                </c:pt>
                <c:pt idx="5">
                  <c:v>0.16044835868694957</c:v>
                </c:pt>
                <c:pt idx="6">
                  <c:v>0.11334169803429528</c:v>
                </c:pt>
                <c:pt idx="7">
                  <c:v>7.3543797243219203E-2</c:v>
                </c:pt>
                <c:pt idx="8">
                  <c:v>4.9127226921000543E-2</c:v>
                </c:pt>
                <c:pt idx="9">
                  <c:v>3.2009878419452888E-2</c:v>
                </c:pt>
                <c:pt idx="10">
                  <c:v>1.8829231916480237E-2</c:v>
                </c:pt>
                <c:pt idx="11">
                  <c:v>1.3447671019294484E-2</c:v>
                </c:pt>
                <c:pt idx="12">
                  <c:v>9.7877488177719133E-3</c:v>
                </c:pt>
                <c:pt idx="13">
                  <c:v>8.4793668739400786E-3</c:v>
                </c:pt>
                <c:pt idx="14">
                  <c:v>0</c:v>
                </c:pt>
                <c:pt idx="15">
                  <c:v>0</c:v>
                </c:pt>
                <c:pt idx="16">
                  <c:v>0</c:v>
                </c:pt>
              </c:numCache>
            </c:numRef>
          </c:val>
          <c:extLst>
            <c:ext xmlns:c16="http://schemas.microsoft.com/office/drawing/2014/chart" uri="{C3380CC4-5D6E-409C-BE32-E72D297353CC}">
              <c16:uniqueId val="{00000009-8BC6-417A-A631-39C20854669A}"/>
            </c:ext>
          </c:extLst>
        </c:ser>
        <c:ser>
          <c:idx val="10"/>
          <c:order val="10"/>
          <c:tx>
            <c:strRef>
              <c:f>'5-21 Data by Disability'!$A$31</c:f>
              <c:strCache>
                <c:ptCount val="1"/>
                <c:pt idx="0">
                  <c:v>Specific Learning Disability</c:v>
                </c:pt>
              </c:strCache>
            </c:strRef>
          </c:tx>
          <c:spPr>
            <a:solidFill>
              <a:schemeClr val="accent5">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Disability'!$B$31:$R$31</c:f>
              <c:numCache>
                <c:formatCode>0%</c:formatCode>
                <c:ptCount val="17"/>
                <c:pt idx="0" formatCode="0.00%">
                  <c:v>3.9914031317163029E-3</c:v>
                </c:pt>
                <c:pt idx="1">
                  <c:v>2.071097372488408E-2</c:v>
                </c:pt>
                <c:pt idx="2">
                  <c:v>9.3784683684794673E-2</c:v>
                </c:pt>
                <c:pt idx="3">
                  <c:v>0.24435590969455512</c:v>
                </c:pt>
                <c:pt idx="4">
                  <c:v>0.38531752223435795</c:v>
                </c:pt>
                <c:pt idx="5">
                  <c:v>0.45956765412329864</c:v>
                </c:pt>
                <c:pt idx="6">
                  <c:v>0.48281053952321207</c:v>
                </c:pt>
                <c:pt idx="7">
                  <c:v>0.49986660738105826</c:v>
                </c:pt>
                <c:pt idx="8">
                  <c:v>0.50611840921360451</c:v>
                </c:pt>
                <c:pt idx="9">
                  <c:v>0.52203647416413379</c:v>
                </c:pt>
                <c:pt idx="10">
                  <c:v>0.5147278150633855</c:v>
                </c:pt>
                <c:pt idx="11">
                  <c:v>0.52981874878191382</c:v>
                </c:pt>
                <c:pt idx="12">
                  <c:v>0.52941823380622455</c:v>
                </c:pt>
                <c:pt idx="13">
                  <c:v>0.48756359525155457</c:v>
                </c:pt>
                <c:pt idx="14">
                  <c:v>0.33646812957157785</c:v>
                </c:pt>
                <c:pt idx="15">
                  <c:v>0.25233644859813081</c:v>
                </c:pt>
                <c:pt idx="16">
                  <c:v>0.22368421052631579</c:v>
                </c:pt>
              </c:numCache>
            </c:numRef>
          </c:val>
          <c:extLst>
            <c:ext xmlns:c16="http://schemas.microsoft.com/office/drawing/2014/chart" uri="{C3380CC4-5D6E-409C-BE32-E72D297353CC}">
              <c16:uniqueId val="{0000000A-8BC6-417A-A631-39C20854669A}"/>
            </c:ext>
          </c:extLst>
        </c:ser>
        <c:ser>
          <c:idx val="11"/>
          <c:order val="11"/>
          <c:tx>
            <c:strRef>
              <c:f>'5-21 Data by Disability'!$A$33</c:f>
              <c:strCache>
                <c:ptCount val="1"/>
                <c:pt idx="0">
                  <c:v>Traumatic Brain Injury</c:v>
                </c:pt>
              </c:strCache>
            </c:strRef>
          </c:tx>
          <c:spPr>
            <a:solidFill>
              <a:schemeClr val="accent6">
                <a:lumMod val="6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Disability'!$B$33:$R$33</c:f>
              <c:numCache>
                <c:formatCode>0.00%</c:formatCode>
                <c:ptCount val="17"/>
                <c:pt idx="0">
                  <c:v>0</c:v>
                </c:pt>
                <c:pt idx="1">
                  <c:v>0</c:v>
                </c:pt>
                <c:pt idx="2">
                  <c:v>0</c:v>
                </c:pt>
                <c:pt idx="3">
                  <c:v>0</c:v>
                </c:pt>
                <c:pt idx="4">
                  <c:v>1.0141987829614604E-3</c:v>
                </c:pt>
                <c:pt idx="5">
                  <c:v>2.1617293835068056E-3</c:v>
                </c:pt>
                <c:pt idx="6">
                  <c:v>1.7565872020075283E-3</c:v>
                </c:pt>
                <c:pt idx="7">
                  <c:v>0</c:v>
                </c:pt>
                <c:pt idx="8">
                  <c:v>1.0797192729890229E-3</c:v>
                </c:pt>
                <c:pt idx="9">
                  <c:v>1.709726443768997E-3</c:v>
                </c:pt>
                <c:pt idx="10">
                  <c:v>2.609992542878449E-3</c:v>
                </c:pt>
                <c:pt idx="11">
                  <c:v>2.0463847203274215E-3</c:v>
                </c:pt>
                <c:pt idx="12">
                  <c:v>3.0792917628945341E-3</c:v>
                </c:pt>
                <c:pt idx="13" formatCode="0%">
                  <c:v>0</c:v>
                </c:pt>
                <c:pt idx="14" formatCode="0%">
                  <c:v>0</c:v>
                </c:pt>
                <c:pt idx="15" formatCode="0%">
                  <c:v>0</c:v>
                </c:pt>
                <c:pt idx="16" formatCode="0%">
                  <c:v>0</c:v>
                </c:pt>
              </c:numCache>
            </c:numRef>
          </c:val>
          <c:extLst>
            <c:ext xmlns:c16="http://schemas.microsoft.com/office/drawing/2014/chart" uri="{C3380CC4-5D6E-409C-BE32-E72D297353CC}">
              <c16:uniqueId val="{0000000B-8BC6-417A-A631-39C20854669A}"/>
            </c:ext>
          </c:extLst>
        </c:ser>
        <c:ser>
          <c:idx val="12"/>
          <c:order val="12"/>
          <c:tx>
            <c:strRef>
              <c:f>'5-21 Data by Disability'!$A$34</c:f>
              <c:strCache>
                <c:ptCount val="1"/>
                <c:pt idx="0">
                  <c:v>Visual Impairment</c:v>
                </c:pt>
              </c:strCache>
            </c:strRef>
          </c:tx>
          <c:spPr>
            <a:solidFill>
              <a:schemeClr val="accent1">
                <a:lumMod val="80000"/>
                <a:lumOff val="20000"/>
              </a:schemeClr>
            </a:solidFill>
            <a:ln>
              <a:noFill/>
            </a:ln>
            <a:effectLst/>
          </c:spPr>
          <c:invertIfNegative val="0"/>
          <c:cat>
            <c:strRef>
              <c:f>'5-21 Data by Disability'!$B$21:$R$21</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Disability'!$B$34:$R$34</c:f>
              <c:numCache>
                <c:formatCode>0.00%</c:formatCode>
                <c:ptCount val="17"/>
                <c:pt idx="0">
                  <c:v>0</c:v>
                </c:pt>
                <c:pt idx="1">
                  <c:v>2.3699124162802677E-3</c:v>
                </c:pt>
                <c:pt idx="2">
                  <c:v>3.0521642619311877E-3</c:v>
                </c:pt>
                <c:pt idx="3">
                  <c:v>2.3240371845949536E-3</c:v>
                </c:pt>
                <c:pt idx="4">
                  <c:v>2.0283975659229209E-3</c:v>
                </c:pt>
                <c:pt idx="5">
                  <c:v>2.9623698959167334E-3</c:v>
                </c:pt>
                <c:pt idx="6">
                  <c:v>3.7641154328732747E-3</c:v>
                </c:pt>
                <c:pt idx="7">
                  <c:v>2.8457092040907071E-3</c:v>
                </c:pt>
                <c:pt idx="8">
                  <c:v>3.2391578189670685E-3</c:v>
                </c:pt>
                <c:pt idx="9">
                  <c:v>3.7993920972644378E-3</c:v>
                </c:pt>
                <c:pt idx="10">
                  <c:v>3.7285607755406414E-3</c:v>
                </c:pt>
                <c:pt idx="11">
                  <c:v>2.8259598518807251E-3</c:v>
                </c:pt>
                <c:pt idx="12">
                  <c:v>3.4092158803475199E-3</c:v>
                </c:pt>
                <c:pt idx="13" formatCode="0%">
                  <c:v>0</c:v>
                </c:pt>
                <c:pt idx="14" formatCode="0%">
                  <c:v>0</c:v>
                </c:pt>
                <c:pt idx="15" formatCode="0%">
                  <c:v>0</c:v>
                </c:pt>
                <c:pt idx="16" formatCode="0%">
                  <c:v>0</c:v>
                </c:pt>
              </c:numCache>
            </c:numRef>
          </c:val>
          <c:extLst>
            <c:ext xmlns:c16="http://schemas.microsoft.com/office/drawing/2014/chart" uri="{C3380CC4-5D6E-409C-BE32-E72D297353CC}">
              <c16:uniqueId val="{0000000C-8BC6-417A-A631-39C20854669A}"/>
            </c:ext>
          </c:extLst>
        </c:ser>
        <c:dLbls>
          <c:showLegendKey val="0"/>
          <c:showVal val="0"/>
          <c:showCatName val="0"/>
          <c:showSerName val="0"/>
          <c:showPercent val="0"/>
          <c:showBubbleSize val="0"/>
        </c:dLbls>
        <c:gapWidth val="219"/>
        <c:overlap val="-27"/>
        <c:axId val="185162704"/>
        <c:axId val="246258304"/>
      </c:barChart>
      <c:catAx>
        <c:axId val="18516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46258304"/>
        <c:crosses val="autoZero"/>
        <c:auto val="1"/>
        <c:lblAlgn val="ctr"/>
        <c:lblOffset val="100"/>
        <c:noMultiLvlLbl val="0"/>
      </c:catAx>
      <c:valAx>
        <c:axId val="246258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85162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a:t>
            </a:r>
          </a:p>
          <a:p>
            <a:pPr>
              <a:defRPr>
                <a:latin typeface="Arial" panose="020B0604020202020204" pitchFamily="34" charset="0"/>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 by Race/Ethnicity </a:t>
            </a:r>
            <a:r>
              <a:rPr lang="en-US" b="1" baseline="0">
                <a:solidFill>
                  <a:srgbClr val="012169"/>
                </a:solidFill>
                <a:latin typeface="Arial" panose="020B0604020202020204" pitchFamily="34" charset="0"/>
                <a:cs typeface="Arial" panose="020B0604020202020204" pitchFamily="34" charset="0"/>
              </a:rPr>
              <a:t>and Least Restrictive Environment </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Environment'!$A$74:$A$74</c:f>
              <c:strCache>
                <c:ptCount val="1"/>
                <c:pt idx="0">
                  <c:v>(A) Inside regular class 80% or more of the day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Environment'!$B$74:$H$74</c:f>
              <c:numCache>
                <c:formatCode>0%</c:formatCode>
                <c:ptCount val="7"/>
                <c:pt idx="0">
                  <c:v>0.69303176885867435</c:v>
                </c:pt>
                <c:pt idx="1">
                  <c:v>0.59772389905987133</c:v>
                </c:pt>
                <c:pt idx="2">
                  <c:v>0.6051556114429425</c:v>
                </c:pt>
                <c:pt idx="3">
                  <c:v>0.68774165520237496</c:v>
                </c:pt>
                <c:pt idx="4">
                  <c:v>0.61407766990291257</c:v>
                </c:pt>
                <c:pt idx="5">
                  <c:v>0.69525488938762425</c:v>
                </c:pt>
                <c:pt idx="6">
                  <c:v>0.72450750847731304</c:v>
                </c:pt>
              </c:numCache>
            </c:numRef>
          </c:val>
          <c:extLst>
            <c:ext xmlns:c16="http://schemas.microsoft.com/office/drawing/2014/chart" uri="{C3380CC4-5D6E-409C-BE32-E72D297353CC}">
              <c16:uniqueId val="{00000000-78FA-411A-BE92-612BF693EC6C}"/>
            </c:ext>
          </c:extLst>
        </c:ser>
        <c:ser>
          <c:idx val="1"/>
          <c:order val="1"/>
          <c:tx>
            <c:strRef>
              <c:f>'5-21 Data by Environment'!$A$75:$A$75</c:f>
              <c:strCache>
                <c:ptCount val="1"/>
                <c:pt idx="0">
                  <c:v>(B) Inside regular class 40% through 79% of the day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Environment'!$B$75:$H$75</c:f>
              <c:numCache>
                <c:formatCode>0%</c:formatCode>
                <c:ptCount val="7"/>
                <c:pt idx="0">
                  <c:v>0.14773172963786116</c:v>
                </c:pt>
                <c:pt idx="1">
                  <c:v>0.10044532409698169</c:v>
                </c:pt>
                <c:pt idx="2">
                  <c:v>0.1605365189143875</c:v>
                </c:pt>
                <c:pt idx="3">
                  <c:v>0.14594164072116428</c:v>
                </c:pt>
                <c:pt idx="4">
                  <c:v>0.11893203883495146</c:v>
                </c:pt>
                <c:pt idx="5">
                  <c:v>0.13658223789676177</c:v>
                </c:pt>
                <c:pt idx="6">
                  <c:v>0.1248587114484095</c:v>
                </c:pt>
              </c:numCache>
            </c:numRef>
          </c:val>
          <c:extLst>
            <c:ext xmlns:c16="http://schemas.microsoft.com/office/drawing/2014/chart" uri="{C3380CC4-5D6E-409C-BE32-E72D297353CC}">
              <c16:uniqueId val="{00000001-78FA-411A-BE92-612BF693EC6C}"/>
            </c:ext>
          </c:extLst>
        </c:ser>
        <c:ser>
          <c:idx val="2"/>
          <c:order val="2"/>
          <c:tx>
            <c:strRef>
              <c:f>'5-21 Data by Environment'!$A$76:$A$76</c:f>
              <c:strCache>
                <c:ptCount val="1"/>
                <c:pt idx="0">
                  <c:v>(C) Inside regular class less than 40% of the day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Environment'!$B$76:$H$76</c:f>
              <c:numCache>
                <c:formatCode>0%</c:formatCode>
                <c:ptCount val="7"/>
                <c:pt idx="0">
                  <c:v>0.13426591711334815</c:v>
                </c:pt>
                <c:pt idx="1">
                  <c:v>0.2652152399802078</c:v>
                </c:pt>
                <c:pt idx="2">
                  <c:v>0.17835062349366027</c:v>
                </c:pt>
                <c:pt idx="3">
                  <c:v>0.1420751574831656</c:v>
                </c:pt>
                <c:pt idx="4">
                  <c:v>0.220873786407767</c:v>
                </c:pt>
                <c:pt idx="5">
                  <c:v>0.13081115742225072</c:v>
                </c:pt>
                <c:pt idx="6">
                  <c:v>0.11807686097206524</c:v>
                </c:pt>
              </c:numCache>
            </c:numRef>
          </c:val>
          <c:extLst>
            <c:ext xmlns:c16="http://schemas.microsoft.com/office/drawing/2014/chart" uri="{C3380CC4-5D6E-409C-BE32-E72D297353CC}">
              <c16:uniqueId val="{00000002-78FA-411A-BE92-612BF693EC6C}"/>
            </c:ext>
          </c:extLst>
        </c:ser>
        <c:ser>
          <c:idx val="3"/>
          <c:order val="3"/>
          <c:tx>
            <c:strRef>
              <c:f>'5-21 Data by Environment'!$A$77:$A$77</c:f>
              <c:strCache>
                <c:ptCount val="1"/>
                <c:pt idx="0">
                  <c:v>(D) Separate School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Environment'!$B$77:$H$77</c:f>
              <c:numCache>
                <c:formatCode>0%</c:formatCode>
                <c:ptCount val="7"/>
                <c:pt idx="0">
                  <c:v>1.8303046149823508E-2</c:v>
                </c:pt>
                <c:pt idx="1">
                  <c:v>0</c:v>
                </c:pt>
                <c:pt idx="2">
                  <c:v>4.8622026616368018E-2</c:v>
                </c:pt>
                <c:pt idx="3">
                  <c:v>1.8304250235319671E-2</c:v>
                </c:pt>
                <c:pt idx="4">
                  <c:v>0</c:v>
                </c:pt>
                <c:pt idx="5">
                  <c:v>3.2382173773645398E-2</c:v>
                </c:pt>
                <c:pt idx="6">
                  <c:v>2.5775068625867915E-2</c:v>
                </c:pt>
              </c:numCache>
            </c:numRef>
          </c:val>
          <c:extLst>
            <c:ext xmlns:c16="http://schemas.microsoft.com/office/drawing/2014/chart" uri="{C3380CC4-5D6E-409C-BE32-E72D297353CC}">
              <c16:uniqueId val="{00000003-78FA-411A-BE92-612BF693EC6C}"/>
            </c:ext>
          </c:extLst>
        </c:ser>
        <c:ser>
          <c:idx val="4"/>
          <c:order val="4"/>
          <c:tx>
            <c:strRef>
              <c:f>'5-21 Data by Environment'!$A$78:$A$78</c:f>
              <c:strCache>
                <c:ptCount val="1"/>
                <c:pt idx="0">
                  <c:v>(E) Residential Facility </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1A1F-424D-AAFF-EE070F318D0E}"/>
                </c:ext>
              </c:extLst>
            </c:dLbl>
            <c:dLbl>
              <c:idx val="1"/>
              <c:delete val="1"/>
              <c:extLst>
                <c:ext xmlns:c15="http://schemas.microsoft.com/office/drawing/2012/chart" uri="{CE6537A1-D6FC-4f65-9D91-7224C49458BB}"/>
                <c:ext xmlns:c16="http://schemas.microsoft.com/office/drawing/2014/chart" uri="{C3380CC4-5D6E-409C-BE32-E72D297353CC}">
                  <c16:uniqueId val="{00000006-1A1F-424D-AAFF-EE070F318D0E}"/>
                </c:ext>
              </c:extLst>
            </c:dLbl>
            <c:dLbl>
              <c:idx val="4"/>
              <c:delete val="1"/>
              <c:extLst>
                <c:ext xmlns:c15="http://schemas.microsoft.com/office/drawing/2012/chart" uri="{CE6537A1-D6FC-4f65-9D91-7224C49458BB}"/>
                <c:ext xmlns:c16="http://schemas.microsoft.com/office/drawing/2014/chart" uri="{C3380CC4-5D6E-409C-BE32-E72D297353CC}">
                  <c16:uniqueId val="{00000000-1A1F-424D-AAFF-EE070F318D0E}"/>
                </c:ext>
              </c:extLst>
            </c:dLbl>
            <c:dLbl>
              <c:idx val="5"/>
              <c:delete val="1"/>
              <c:extLst>
                <c:ext xmlns:c15="http://schemas.microsoft.com/office/drawing/2012/chart" uri="{CE6537A1-D6FC-4f65-9D91-7224C49458BB}"/>
                <c:ext xmlns:c16="http://schemas.microsoft.com/office/drawing/2014/chart" uri="{C3380CC4-5D6E-409C-BE32-E72D297353CC}">
                  <c16:uniqueId val="{00000003-1A1F-424D-AAFF-EE070F318D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Environment'!$B$78:$H$78</c:f>
              <c:numCache>
                <c:formatCode>0%</c:formatCode>
                <c:ptCount val="7"/>
                <c:pt idx="0">
                  <c:v>0</c:v>
                </c:pt>
                <c:pt idx="1">
                  <c:v>0</c:v>
                </c:pt>
                <c:pt idx="2" formatCode="0.00%">
                  <c:v>1.7814104579272766E-3</c:v>
                </c:pt>
                <c:pt idx="3" formatCode="0.00%">
                  <c:v>5.5028600390992684E-4</c:v>
                </c:pt>
                <c:pt idx="4" formatCode="0.00%">
                  <c:v>0</c:v>
                </c:pt>
                <c:pt idx="5" formatCode="0.00%">
                  <c:v>0</c:v>
                </c:pt>
                <c:pt idx="6" formatCode="0.00%">
                  <c:v>9.2846762473760701E-4</c:v>
                </c:pt>
              </c:numCache>
            </c:numRef>
          </c:val>
          <c:extLst>
            <c:ext xmlns:c16="http://schemas.microsoft.com/office/drawing/2014/chart" uri="{C3380CC4-5D6E-409C-BE32-E72D297353CC}">
              <c16:uniqueId val="{00000004-78FA-411A-BE92-612BF693EC6C}"/>
            </c:ext>
          </c:extLst>
        </c:ser>
        <c:ser>
          <c:idx val="5"/>
          <c:order val="5"/>
          <c:tx>
            <c:strRef>
              <c:f>'5-21 Data by Environment'!$A$79:$A$79</c:f>
              <c:strCache>
                <c:ptCount val="1"/>
                <c:pt idx="0">
                  <c:v>(F) Homebound/Hospital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Environment'!$B$79:$H$79</c:f>
              <c:numCache>
                <c:formatCode>0%</c:formatCode>
                <c:ptCount val="7"/>
                <c:pt idx="0">
                  <c:v>2.0917767028369723E-3</c:v>
                </c:pt>
                <c:pt idx="1">
                  <c:v>0</c:v>
                </c:pt>
                <c:pt idx="2" formatCode="0.00%">
                  <c:v>0</c:v>
                </c:pt>
                <c:pt idx="3" formatCode="0.00%">
                  <c:v>1.6943016436174064E-3</c:v>
                </c:pt>
                <c:pt idx="4" formatCode="0.00%">
                  <c:v>0</c:v>
                </c:pt>
                <c:pt idx="5" formatCode="0.00%">
                  <c:v>0</c:v>
                </c:pt>
                <c:pt idx="6" formatCode="0.00%">
                  <c:v>1.7560148554819958E-3</c:v>
                </c:pt>
              </c:numCache>
            </c:numRef>
          </c:val>
          <c:extLst>
            <c:ext xmlns:c16="http://schemas.microsoft.com/office/drawing/2014/chart" uri="{C3380CC4-5D6E-409C-BE32-E72D297353CC}">
              <c16:uniqueId val="{00000005-78FA-411A-BE92-612BF693EC6C}"/>
            </c:ext>
          </c:extLst>
        </c:ser>
        <c:ser>
          <c:idx val="6"/>
          <c:order val="6"/>
          <c:tx>
            <c:strRef>
              <c:f>'5-21 Data by Environment'!$A$80:$A$80</c:f>
              <c:strCache>
                <c:ptCount val="1"/>
                <c:pt idx="0">
                  <c:v>(G) Correctional Facilities</c:v>
                </c:pt>
              </c:strCache>
            </c:strRef>
          </c:tx>
          <c:spPr>
            <a:solidFill>
              <a:schemeClr val="accent1">
                <a:lumMod val="6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9-1A1F-424D-AAFF-EE070F318D0E}"/>
                </c:ext>
              </c:extLst>
            </c:dLbl>
            <c:dLbl>
              <c:idx val="1"/>
              <c:delete val="1"/>
              <c:extLst>
                <c:ext xmlns:c15="http://schemas.microsoft.com/office/drawing/2012/chart" uri="{CE6537A1-D6FC-4f65-9D91-7224C49458BB}"/>
                <c:ext xmlns:c16="http://schemas.microsoft.com/office/drawing/2014/chart" uri="{C3380CC4-5D6E-409C-BE32-E72D297353CC}">
                  <c16:uniqueId val="{00000007-1A1F-424D-AAFF-EE070F318D0E}"/>
                </c:ext>
              </c:extLst>
            </c:dLbl>
            <c:dLbl>
              <c:idx val="4"/>
              <c:delete val="1"/>
              <c:extLst>
                <c:ext xmlns:c15="http://schemas.microsoft.com/office/drawing/2012/chart" uri="{CE6537A1-D6FC-4f65-9D91-7224C49458BB}"/>
                <c:ext xmlns:c16="http://schemas.microsoft.com/office/drawing/2014/chart" uri="{C3380CC4-5D6E-409C-BE32-E72D297353CC}">
                  <c16:uniqueId val="{00000001-1A1F-424D-AAFF-EE070F318D0E}"/>
                </c:ext>
              </c:extLst>
            </c:dLbl>
            <c:dLbl>
              <c:idx val="5"/>
              <c:delete val="1"/>
              <c:extLst>
                <c:ext xmlns:c15="http://schemas.microsoft.com/office/drawing/2012/chart" uri="{CE6537A1-D6FC-4f65-9D91-7224C49458BB}"/>
                <c:ext xmlns:c16="http://schemas.microsoft.com/office/drawing/2014/chart" uri="{C3380CC4-5D6E-409C-BE32-E72D297353CC}">
                  <c16:uniqueId val="{00000004-1A1F-424D-AAFF-EE070F318D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Environment'!$B$80:$H$80</c:f>
              <c:numCache>
                <c:formatCode>0%</c:formatCode>
                <c:ptCount val="7"/>
                <c:pt idx="0">
                  <c:v>0</c:v>
                </c:pt>
                <c:pt idx="1">
                  <c:v>0</c:v>
                </c:pt>
                <c:pt idx="2" formatCode="0.00%">
                  <c:v>4.4011317195850365E-3</c:v>
                </c:pt>
                <c:pt idx="3" formatCode="0.00%">
                  <c:v>9.5575990152776773E-4</c:v>
                </c:pt>
                <c:pt idx="4" formatCode="0.00%">
                  <c:v>0</c:v>
                </c:pt>
                <c:pt idx="5" formatCode="0.00%">
                  <c:v>0</c:v>
                </c:pt>
                <c:pt idx="6" formatCode="0.00%">
                  <c:v>7.266268367511707E-4</c:v>
                </c:pt>
              </c:numCache>
            </c:numRef>
          </c:val>
          <c:extLst>
            <c:ext xmlns:c16="http://schemas.microsoft.com/office/drawing/2014/chart" uri="{C3380CC4-5D6E-409C-BE32-E72D297353CC}">
              <c16:uniqueId val="{00000006-78FA-411A-BE92-612BF693EC6C}"/>
            </c:ext>
          </c:extLst>
        </c:ser>
        <c:ser>
          <c:idx val="7"/>
          <c:order val="7"/>
          <c:tx>
            <c:strRef>
              <c:f>'5-21 Data by Environment'!$A$81:$A$81</c:f>
              <c:strCache>
                <c:ptCount val="1"/>
                <c:pt idx="0">
                  <c:v>(H) Parentally Placed In Private Schools </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Environment'!$B$73:$H$73</c:f>
              <c:strCache>
                <c:ptCount val="7"/>
                <c:pt idx="0">
                  <c:v>American Indian or Alaska Native</c:v>
                </c:pt>
                <c:pt idx="1">
                  <c:v>Black or African American</c:v>
                </c:pt>
                <c:pt idx="2">
                  <c:v>Asian</c:v>
                </c:pt>
                <c:pt idx="3">
                  <c:v>Hispanic/
Latino</c:v>
                </c:pt>
                <c:pt idx="4">
                  <c:v>Native Hawaiian or Other Pacific Islander</c:v>
                </c:pt>
                <c:pt idx="5">
                  <c:v>Two or more races</c:v>
                </c:pt>
                <c:pt idx="6">
                  <c:v>White</c:v>
                </c:pt>
              </c:strCache>
            </c:strRef>
          </c:cat>
          <c:val>
            <c:numRef>
              <c:f>'5-21 Data by Environment'!$B$81:$H$81</c:f>
              <c:numCache>
                <c:formatCode>0%</c:formatCode>
                <c:ptCount val="7"/>
                <c:pt idx="0">
                  <c:v>2.3532487906915939E-3</c:v>
                </c:pt>
                <c:pt idx="1">
                  <c:v>0</c:v>
                </c:pt>
                <c:pt idx="2" formatCode="0.00%">
                  <c:v>0</c:v>
                </c:pt>
                <c:pt idx="3" formatCode="0.00%">
                  <c:v>2.7369488089204258E-3</c:v>
                </c:pt>
                <c:pt idx="4" formatCode="0.00%">
                  <c:v>0</c:v>
                </c:pt>
                <c:pt idx="5" formatCode="0.00%">
                  <c:v>0</c:v>
                </c:pt>
                <c:pt idx="6" formatCode="0.00%">
                  <c:v>3.3707411593734862E-3</c:v>
                </c:pt>
              </c:numCache>
            </c:numRef>
          </c:val>
          <c:extLst>
            <c:ext xmlns:c16="http://schemas.microsoft.com/office/drawing/2014/chart" uri="{C3380CC4-5D6E-409C-BE32-E72D297353CC}">
              <c16:uniqueId val="{00000007-78FA-411A-BE92-612BF693EC6C}"/>
            </c:ext>
          </c:extLst>
        </c:ser>
        <c:dLbls>
          <c:dLblPos val="outEnd"/>
          <c:showLegendKey val="0"/>
          <c:showVal val="1"/>
          <c:showCatName val="0"/>
          <c:showSerName val="0"/>
          <c:showPercent val="0"/>
          <c:showBubbleSize val="0"/>
        </c:dLbls>
        <c:gapWidth val="182"/>
        <c:axId val="69543680"/>
        <c:axId val="69546592"/>
      </c:barChart>
      <c:catAx>
        <c:axId val="6954368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6592"/>
        <c:crosses val="autoZero"/>
        <c:auto val="1"/>
        <c:lblAlgn val="ctr"/>
        <c:lblOffset val="100"/>
        <c:noMultiLvlLbl val="0"/>
      </c:catAx>
      <c:valAx>
        <c:axId val="6954659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3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a:t>
            </a:r>
          </a:p>
          <a:p>
            <a:pPr>
              <a:defRPr>
                <a:latin typeface="Arial" panose="020B0604020202020204" pitchFamily="34" charset="0"/>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 by Gender and Least</a:t>
            </a:r>
            <a:r>
              <a:rPr lang="en-US" b="1" baseline="0">
                <a:solidFill>
                  <a:srgbClr val="012169"/>
                </a:solidFill>
                <a:latin typeface="Arial" panose="020B0604020202020204" pitchFamily="34" charset="0"/>
                <a:cs typeface="Arial" panose="020B0604020202020204" pitchFamily="34" charset="0"/>
              </a:rPr>
              <a:t> Restrictive Environment</a:t>
            </a:r>
            <a:endParaRPr lang="en-US" b="1">
              <a:solidFill>
                <a:srgbClr val="012169"/>
              </a:solidFill>
              <a:latin typeface="Arial" panose="020B0604020202020204" pitchFamily="34" charset="0"/>
              <a:cs typeface="Arial" panose="020B0604020202020204" pitchFamily="34" charset="0"/>
            </a:endParaRPr>
          </a:p>
          <a:p>
            <a:pPr>
              <a:defRPr>
                <a:latin typeface="Arial" panose="020B0604020202020204" pitchFamily="34" charset="0"/>
                <a:cs typeface="Arial" panose="020B0604020202020204" pitchFamily="34" charset="0"/>
              </a:defRPr>
            </a:pPr>
            <a:endParaRPr lang="en-US">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Environment'!$E$85</c:f>
              <c:strCache>
                <c:ptCount val="1"/>
                <c:pt idx="0">
                  <c:v>Female Student Percentage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Environment'!$A$86:$A$93</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Data by Environment'!$E$86:$E$93</c:f>
              <c:numCache>
                <c:formatCode>0%</c:formatCode>
                <c:ptCount val="8"/>
                <c:pt idx="0">
                  <c:v>0.72587947084762372</c:v>
                </c:pt>
                <c:pt idx="1">
                  <c:v>0.13659970602645763</c:v>
                </c:pt>
                <c:pt idx="2">
                  <c:v>0.11617834394904458</c:v>
                </c:pt>
                <c:pt idx="3">
                  <c:v>1.5384615384615385E-2</c:v>
                </c:pt>
                <c:pt idx="4" formatCode="0.00%">
                  <c:v>8.9999999999999998E-4</c:v>
                </c:pt>
                <c:pt idx="5" formatCode="0.00%">
                  <c:v>1.9010289073983341E-3</c:v>
                </c:pt>
                <c:pt idx="6" formatCode="0.00%">
                  <c:v>1E-4</c:v>
                </c:pt>
                <c:pt idx="7" formatCode="0.00%">
                  <c:v>2.9985301322880942E-3</c:v>
                </c:pt>
              </c:numCache>
            </c:numRef>
          </c:val>
          <c:extLst>
            <c:ext xmlns:c16="http://schemas.microsoft.com/office/drawing/2014/chart" uri="{C3380CC4-5D6E-409C-BE32-E72D297353CC}">
              <c16:uniqueId val="{00000000-3E1D-4785-B8D9-5A677F9B34F5}"/>
            </c:ext>
          </c:extLst>
        </c:ser>
        <c:ser>
          <c:idx val="1"/>
          <c:order val="1"/>
          <c:tx>
            <c:strRef>
              <c:f>'5-21 Data by Environment'!$F$85</c:f>
              <c:strCache>
                <c:ptCount val="1"/>
                <c:pt idx="0">
                  <c:v>Male Student Percentage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Environment'!$A$86:$A$93</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Data by Environment'!$F$86:$F$93</c:f>
              <c:numCache>
                <c:formatCode>0%</c:formatCode>
                <c:ptCount val="8"/>
                <c:pt idx="0">
                  <c:v>0.67663773451630516</c:v>
                </c:pt>
                <c:pt idx="1">
                  <c:v>0.1397733232017295</c:v>
                </c:pt>
                <c:pt idx="2">
                  <c:v>0.14881684985605273</c:v>
                </c:pt>
                <c:pt idx="3">
                  <c:v>2.8243629397347945E-2</c:v>
                </c:pt>
                <c:pt idx="4" formatCode="0.00%">
                  <c:v>6.9999999999999999E-4</c:v>
                </c:pt>
                <c:pt idx="5" formatCode="0.00%">
                  <c:v>1.5732525659000183E-3</c:v>
                </c:pt>
                <c:pt idx="6" formatCode="0.00%">
                  <c:v>1.6000000000000001E-3</c:v>
                </c:pt>
                <c:pt idx="7" formatCode="0.00%">
                  <c:v>2.6006828130183974E-3</c:v>
                </c:pt>
              </c:numCache>
            </c:numRef>
          </c:val>
          <c:extLst>
            <c:ext xmlns:c16="http://schemas.microsoft.com/office/drawing/2014/chart" uri="{C3380CC4-5D6E-409C-BE32-E72D297353CC}">
              <c16:uniqueId val="{00000001-3E1D-4785-B8D9-5A677F9B34F5}"/>
            </c:ext>
          </c:extLst>
        </c:ser>
        <c:dLbls>
          <c:dLblPos val="outEnd"/>
          <c:showLegendKey val="0"/>
          <c:showVal val="1"/>
          <c:showCatName val="0"/>
          <c:showSerName val="0"/>
          <c:showPercent val="0"/>
          <c:showBubbleSize val="0"/>
        </c:dLbls>
        <c:gapWidth val="182"/>
        <c:axId val="59207760"/>
        <c:axId val="59204432"/>
      </c:barChart>
      <c:catAx>
        <c:axId val="592077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04432"/>
        <c:crosses val="autoZero"/>
        <c:auto val="1"/>
        <c:lblAlgn val="ctr"/>
        <c:lblOffset val="100"/>
        <c:noMultiLvlLbl val="0"/>
      </c:catAx>
      <c:valAx>
        <c:axId val="5920443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920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 by English Learner Status and Least Restrictive Environment</a:t>
            </a:r>
          </a:p>
          <a:p>
            <a:pPr>
              <a:defRPr>
                <a:latin typeface="Arial" panose="020B0604020202020204" pitchFamily="34" charset="0"/>
                <a:cs typeface="Arial" panose="020B0604020202020204" pitchFamily="34" charset="0"/>
              </a:defRPr>
            </a:pP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'5-21 Data by Environment'!$E$97</c:f>
              <c:strCache>
                <c:ptCount val="1"/>
                <c:pt idx="0">
                  <c:v>English Learner Percentage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Environment'!$A$98:$A$101</c:f>
              <c:strCache>
                <c:ptCount val="4"/>
                <c:pt idx="0">
                  <c:v>(A) Inside regular class 80% or more of the day </c:v>
                </c:pt>
                <c:pt idx="1">
                  <c:v>(B) Inside regular class 40% through 79% of the day </c:v>
                </c:pt>
                <c:pt idx="2">
                  <c:v>(C) Inside regular class less than 40% of the day </c:v>
                </c:pt>
                <c:pt idx="3">
                  <c:v>(D) Separate School </c:v>
                </c:pt>
              </c:strCache>
            </c:strRef>
          </c:cat>
          <c:val>
            <c:numRef>
              <c:f>'5-21 Data by Environment'!$E$98:$E$101</c:f>
              <c:numCache>
                <c:formatCode>0%</c:formatCode>
                <c:ptCount val="4"/>
                <c:pt idx="0">
                  <c:v>0.73066776103652464</c:v>
                </c:pt>
                <c:pt idx="1">
                  <c:v>0.18356100134842002</c:v>
                </c:pt>
                <c:pt idx="2">
                  <c:v>0.15975845693850033</c:v>
                </c:pt>
                <c:pt idx="3">
                  <c:v>4.3383947939262474E-3</c:v>
                </c:pt>
              </c:numCache>
            </c:numRef>
          </c:val>
          <c:extLst>
            <c:ext xmlns:c16="http://schemas.microsoft.com/office/drawing/2014/chart" uri="{C3380CC4-5D6E-409C-BE32-E72D297353CC}">
              <c16:uniqueId val="{00000000-642E-40B4-BA96-CC5D3B1C6620}"/>
            </c:ext>
          </c:extLst>
        </c:ser>
        <c:ser>
          <c:idx val="1"/>
          <c:order val="1"/>
          <c:tx>
            <c:strRef>
              <c:f>'5-21 Data by Environment'!$F$97</c:f>
              <c:strCache>
                <c:ptCount val="1"/>
                <c:pt idx="0">
                  <c:v>Non-English Learner Percentage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Data by Environment'!$A$98:$A$101</c:f>
              <c:strCache>
                <c:ptCount val="4"/>
                <c:pt idx="0">
                  <c:v>(A) Inside regular class 80% or more of the day </c:v>
                </c:pt>
                <c:pt idx="1">
                  <c:v>(B) Inside regular class 40% through 79% of the day </c:v>
                </c:pt>
                <c:pt idx="2">
                  <c:v>(C) Inside regular class less than 40% of the day </c:v>
                </c:pt>
                <c:pt idx="3">
                  <c:v>(D) Separate School </c:v>
                </c:pt>
              </c:strCache>
            </c:strRef>
          </c:cat>
          <c:val>
            <c:numRef>
              <c:f>'5-21 Data by Environment'!$F$98:$F$101</c:f>
              <c:numCache>
                <c:formatCode>0%</c:formatCode>
                <c:ptCount val="4"/>
                <c:pt idx="0">
                  <c:v>0.70844831759864435</c:v>
                </c:pt>
                <c:pt idx="1">
                  <c:v>0.1363592350520455</c:v>
                </c:pt>
                <c:pt idx="2">
                  <c:v>0.13804567094327444</c:v>
                </c:pt>
                <c:pt idx="3">
                  <c:v>2.7031388687162108E-2</c:v>
                </c:pt>
              </c:numCache>
            </c:numRef>
          </c:val>
          <c:extLst>
            <c:ext xmlns:c16="http://schemas.microsoft.com/office/drawing/2014/chart" uri="{C3380CC4-5D6E-409C-BE32-E72D297353CC}">
              <c16:uniqueId val="{00000001-642E-40B4-BA96-CC5D3B1C6620}"/>
            </c:ext>
          </c:extLst>
        </c:ser>
        <c:dLbls>
          <c:dLblPos val="outEnd"/>
          <c:showLegendKey val="0"/>
          <c:showVal val="1"/>
          <c:showCatName val="0"/>
          <c:showSerName val="0"/>
          <c:showPercent val="0"/>
          <c:showBubbleSize val="0"/>
        </c:dLbls>
        <c:gapWidth val="182"/>
        <c:axId val="2081786048"/>
        <c:axId val="2081784800"/>
      </c:barChart>
      <c:catAx>
        <c:axId val="20817860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81784800"/>
        <c:crosses val="autoZero"/>
        <c:auto val="1"/>
        <c:lblAlgn val="ctr"/>
        <c:lblOffset val="100"/>
        <c:noMultiLvlLbl val="0"/>
      </c:catAx>
      <c:valAx>
        <c:axId val="208178480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8178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Percentage by Age and Least Restrictive</a:t>
            </a:r>
            <a:r>
              <a:rPr lang="en-US" b="1" baseline="0">
                <a:solidFill>
                  <a:srgbClr val="012169"/>
                </a:solidFill>
                <a:latin typeface="Arial" panose="020B0604020202020204" pitchFamily="34" charset="0"/>
                <a:cs typeface="Arial" panose="020B0604020202020204" pitchFamily="34" charset="0"/>
              </a:rPr>
              <a:t> Environment </a:t>
            </a:r>
            <a:r>
              <a:rPr lang="en-US" b="1">
                <a:solidFill>
                  <a:srgbClr val="012169"/>
                </a:solidFill>
                <a:latin typeface="Arial" panose="020B0604020202020204" pitchFamily="34" charset="0"/>
                <a:cs typeface="Arial" panose="020B0604020202020204" pitchFamily="34" charset="0"/>
              </a:rPr>
              <a:t>- Regular Classroom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'5-21 Data by Environment'!$A$21</c:f>
              <c:strCache>
                <c:ptCount val="1"/>
                <c:pt idx="0">
                  <c:v>(A) Inside regular class 80% or more of the day </c:v>
                </c:pt>
              </c:strCache>
            </c:strRef>
          </c:tx>
          <c:spPr>
            <a:solidFill>
              <a:schemeClr val="accent1"/>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Environment'!$B$21:$R$21</c:f>
              <c:numCache>
                <c:formatCode>0%</c:formatCode>
                <c:ptCount val="17"/>
                <c:pt idx="0">
                  <c:v>0.71937365673933062</c:v>
                </c:pt>
                <c:pt idx="1">
                  <c:v>0.73446676970633695</c:v>
                </c:pt>
                <c:pt idx="2">
                  <c:v>0.73954864964853861</c:v>
                </c:pt>
                <c:pt idx="3">
                  <c:v>0.74784196547144755</c:v>
                </c:pt>
                <c:pt idx="4">
                  <c:v>0.75393977219535024</c:v>
                </c:pt>
                <c:pt idx="5">
                  <c:v>0.73730984787830267</c:v>
                </c:pt>
                <c:pt idx="6">
                  <c:v>0.72990380593893767</c:v>
                </c:pt>
                <c:pt idx="7">
                  <c:v>0.71009337483325918</c:v>
                </c:pt>
                <c:pt idx="8">
                  <c:v>0.68904084937916144</c:v>
                </c:pt>
                <c:pt idx="9">
                  <c:v>0.66147416413373861</c:v>
                </c:pt>
                <c:pt idx="10">
                  <c:v>0.62863534675615218</c:v>
                </c:pt>
                <c:pt idx="11">
                  <c:v>0.61294094718378489</c:v>
                </c:pt>
                <c:pt idx="12">
                  <c:v>0.60936984493566482</c:v>
                </c:pt>
                <c:pt idx="13">
                  <c:v>0.56529112492933864</c:v>
                </c:pt>
                <c:pt idx="14">
                  <c:v>0.44665271966527198</c:v>
                </c:pt>
                <c:pt idx="15">
                  <c:v>0.33878504672897197</c:v>
                </c:pt>
                <c:pt idx="16">
                  <c:v>0.38596491228070173</c:v>
                </c:pt>
              </c:numCache>
            </c:numRef>
          </c:val>
          <c:extLst>
            <c:ext xmlns:c16="http://schemas.microsoft.com/office/drawing/2014/chart" uri="{C3380CC4-5D6E-409C-BE32-E72D297353CC}">
              <c16:uniqueId val="{00000000-7B50-408E-81EC-E9790B03F476}"/>
            </c:ext>
          </c:extLst>
        </c:ser>
        <c:ser>
          <c:idx val="1"/>
          <c:order val="1"/>
          <c:tx>
            <c:strRef>
              <c:f>'5-21 Data by Environment'!$A$22</c:f>
              <c:strCache>
                <c:ptCount val="1"/>
                <c:pt idx="0">
                  <c:v>(B) Inside regular class 40% through 79% of the day </c:v>
                </c:pt>
              </c:strCache>
            </c:strRef>
          </c:tx>
          <c:spPr>
            <a:solidFill>
              <a:schemeClr val="accent2"/>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Environment'!$B$22:$R$22</c:f>
              <c:numCache>
                <c:formatCode>0%</c:formatCode>
                <c:ptCount val="17"/>
                <c:pt idx="0">
                  <c:v>5.4498004298434141E-2</c:v>
                </c:pt>
                <c:pt idx="1">
                  <c:v>6.5121071612570844E-2</c:v>
                </c:pt>
                <c:pt idx="2">
                  <c:v>8.2223455419903807E-2</c:v>
                </c:pt>
                <c:pt idx="3">
                  <c:v>9.5451527224435589E-2</c:v>
                </c:pt>
                <c:pt idx="4">
                  <c:v>0.10968949914183179</c:v>
                </c:pt>
                <c:pt idx="5">
                  <c:v>0.12369895916733387</c:v>
                </c:pt>
                <c:pt idx="6">
                  <c:v>0.12613969050606441</c:v>
                </c:pt>
                <c:pt idx="7">
                  <c:v>0.14077367718986217</c:v>
                </c:pt>
                <c:pt idx="8">
                  <c:v>0.15862875652330394</c:v>
                </c:pt>
                <c:pt idx="9">
                  <c:v>0.18256079027355623</c:v>
                </c:pt>
                <c:pt idx="10">
                  <c:v>0.20413870246085011</c:v>
                </c:pt>
                <c:pt idx="11">
                  <c:v>0.21516273630871174</c:v>
                </c:pt>
                <c:pt idx="12">
                  <c:v>0.21368085340371715</c:v>
                </c:pt>
                <c:pt idx="13">
                  <c:v>0.20435274166195591</c:v>
                </c:pt>
                <c:pt idx="14">
                  <c:v>0</c:v>
                </c:pt>
                <c:pt idx="15">
                  <c:v>0</c:v>
                </c:pt>
                <c:pt idx="16">
                  <c:v>0</c:v>
                </c:pt>
              </c:numCache>
            </c:numRef>
          </c:val>
          <c:extLst>
            <c:ext xmlns:c16="http://schemas.microsoft.com/office/drawing/2014/chart" uri="{C3380CC4-5D6E-409C-BE32-E72D297353CC}">
              <c16:uniqueId val="{00000001-7B50-408E-81EC-E9790B03F476}"/>
            </c:ext>
          </c:extLst>
        </c:ser>
        <c:ser>
          <c:idx val="2"/>
          <c:order val="2"/>
          <c:tx>
            <c:strRef>
              <c:f>'5-21 Data by Environment'!$A$23</c:f>
              <c:strCache>
                <c:ptCount val="1"/>
                <c:pt idx="0">
                  <c:v>(C) Inside regular class less than 40% of the day </c:v>
                </c:pt>
              </c:strCache>
            </c:strRef>
          </c:tx>
          <c:spPr>
            <a:solidFill>
              <a:schemeClr val="accent3"/>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Environment'!$B$23:$R$23</c:f>
              <c:numCache>
                <c:formatCode>0%</c:formatCode>
                <c:ptCount val="17"/>
                <c:pt idx="0">
                  <c:v>0.21430764507215228</c:v>
                </c:pt>
                <c:pt idx="1">
                  <c:v>0.18083462132921174</c:v>
                </c:pt>
                <c:pt idx="2">
                  <c:v>0.15196078431372548</c:v>
                </c:pt>
                <c:pt idx="3">
                  <c:v>0.13338313413014607</c:v>
                </c:pt>
                <c:pt idx="4">
                  <c:v>0.11226400374473397</c:v>
                </c:pt>
                <c:pt idx="5">
                  <c:v>0.11537229783827062</c:v>
                </c:pt>
                <c:pt idx="6">
                  <c:v>0.11459640317858637</c:v>
                </c:pt>
                <c:pt idx="7">
                  <c:v>0.11871943085815918</c:v>
                </c:pt>
                <c:pt idx="8">
                  <c:v>0.11876912002879252</c:v>
                </c:pt>
                <c:pt idx="9">
                  <c:v>0.12310030395136778</c:v>
                </c:pt>
                <c:pt idx="10">
                  <c:v>0.12928784489187173</c:v>
                </c:pt>
                <c:pt idx="11">
                  <c:v>0.1308711752095108</c:v>
                </c:pt>
                <c:pt idx="12">
                  <c:v>0.13526888815572419</c:v>
                </c:pt>
                <c:pt idx="13">
                  <c:v>0.1851328434143584</c:v>
                </c:pt>
                <c:pt idx="14">
                  <c:v>0.34205020920502094</c:v>
                </c:pt>
                <c:pt idx="15">
                  <c:v>0.44158878504672899</c:v>
                </c:pt>
                <c:pt idx="16">
                  <c:v>0.43859649122807015</c:v>
                </c:pt>
              </c:numCache>
            </c:numRef>
          </c:val>
          <c:extLst>
            <c:ext xmlns:c16="http://schemas.microsoft.com/office/drawing/2014/chart" uri="{C3380CC4-5D6E-409C-BE32-E72D297353CC}">
              <c16:uniqueId val="{00000002-7B50-408E-81EC-E9790B03F476}"/>
            </c:ext>
          </c:extLst>
        </c:ser>
        <c:dLbls>
          <c:showLegendKey val="0"/>
          <c:showVal val="0"/>
          <c:showCatName val="0"/>
          <c:showSerName val="0"/>
          <c:showPercent val="0"/>
          <c:showBubbleSize val="0"/>
        </c:dLbls>
        <c:gapWidth val="150"/>
        <c:overlap val="100"/>
        <c:axId val="1020601712"/>
        <c:axId val="1020608784"/>
      </c:barChart>
      <c:catAx>
        <c:axId val="1020601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0608784"/>
        <c:crosses val="autoZero"/>
        <c:auto val="1"/>
        <c:lblAlgn val="ctr"/>
        <c:lblOffset val="100"/>
        <c:noMultiLvlLbl val="0"/>
      </c:catAx>
      <c:valAx>
        <c:axId val="1020608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20601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Percentage</a:t>
            </a:r>
            <a:r>
              <a:rPr lang="en-US" b="1" baseline="0">
                <a:solidFill>
                  <a:srgbClr val="012169"/>
                </a:solidFill>
                <a:latin typeface="Arial" panose="020B0604020202020204" pitchFamily="34" charset="0"/>
                <a:cs typeface="Arial" panose="020B0604020202020204" pitchFamily="34" charset="0"/>
              </a:rPr>
              <a:t> by Age and Least Restrictive Environment - Outside Regular Classroom</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'5-21 Data by Environment'!$A$24</c:f>
              <c:strCache>
                <c:ptCount val="1"/>
                <c:pt idx="0">
                  <c:v>(D) Separate School </c:v>
                </c:pt>
              </c:strCache>
            </c:strRef>
          </c:tx>
          <c:spPr>
            <a:solidFill>
              <a:schemeClr val="accent1"/>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Environment'!$B$24:$R$24</c:f>
              <c:numCache>
                <c:formatCode>0%</c:formatCode>
                <c:ptCount val="17"/>
                <c:pt idx="0">
                  <c:v>6.9081977279705246E-3</c:v>
                </c:pt>
                <c:pt idx="1">
                  <c:v>1.4528593508500772E-2</c:v>
                </c:pt>
                <c:pt idx="2">
                  <c:v>2.0717721050684423E-2</c:v>
                </c:pt>
                <c:pt idx="3">
                  <c:v>1.8343293492695884E-2</c:v>
                </c:pt>
                <c:pt idx="4">
                  <c:v>2.0361990950226245E-2</c:v>
                </c:pt>
                <c:pt idx="5">
                  <c:v>1.8414731785428344E-2</c:v>
                </c:pt>
                <c:pt idx="6">
                  <c:v>2.3923044751150147E-2</c:v>
                </c:pt>
                <c:pt idx="7">
                  <c:v>2.6411738550466874E-2</c:v>
                </c:pt>
                <c:pt idx="8">
                  <c:v>2.9242396976786034E-2</c:v>
                </c:pt>
                <c:pt idx="9">
                  <c:v>2.8210486322188449E-2</c:v>
                </c:pt>
                <c:pt idx="10">
                  <c:v>2.9269202087994033E-2</c:v>
                </c:pt>
                <c:pt idx="11">
                  <c:v>3.1183005262132139E-2</c:v>
                </c:pt>
                <c:pt idx="12">
                  <c:v>2.9253271747498075E-2</c:v>
                </c:pt>
                <c:pt idx="13">
                  <c:v>3.3917467495760314E-2</c:v>
                </c:pt>
                <c:pt idx="14">
                  <c:v>3.4518828451882845E-2</c:v>
                </c:pt>
                <c:pt idx="15">
                  <c:v>6.0747663551401869E-2</c:v>
                </c:pt>
                <c:pt idx="16">
                  <c:v>7.8947368421052627E-2</c:v>
                </c:pt>
              </c:numCache>
            </c:numRef>
          </c:val>
          <c:extLst>
            <c:ext xmlns:c16="http://schemas.microsoft.com/office/drawing/2014/chart" uri="{C3380CC4-5D6E-409C-BE32-E72D297353CC}">
              <c16:uniqueId val="{00000000-D7D1-4891-8324-55A587C8084B}"/>
            </c:ext>
          </c:extLst>
        </c:ser>
        <c:ser>
          <c:idx val="1"/>
          <c:order val="1"/>
          <c:tx>
            <c:strRef>
              <c:f>'5-21 Data by Environment'!$A$25</c:f>
              <c:strCache>
                <c:ptCount val="1"/>
                <c:pt idx="0">
                  <c:v>(E) Residential Facility </c:v>
                </c:pt>
              </c:strCache>
            </c:strRef>
          </c:tx>
          <c:spPr>
            <a:solidFill>
              <a:schemeClr val="accent2"/>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Environment'!$B$25:$R$25</c:f>
              <c:numCache>
                <c:formatCode>0.00%</c:formatCode>
                <c:ptCount val="17"/>
                <c:pt idx="0">
                  <c:v>0</c:v>
                </c:pt>
                <c:pt idx="1">
                  <c:v>0</c:v>
                </c:pt>
                <c:pt idx="2">
                  <c:v>0</c:v>
                </c:pt>
                <c:pt idx="3">
                  <c:v>0</c:v>
                </c:pt>
                <c:pt idx="4">
                  <c:v>0</c:v>
                </c:pt>
                <c:pt idx="5">
                  <c:v>0</c:v>
                </c:pt>
                <c:pt idx="6">
                  <c:v>0</c:v>
                </c:pt>
                <c:pt idx="7">
                  <c:v>0</c:v>
                </c:pt>
                <c:pt idx="8">
                  <c:v>0</c:v>
                </c:pt>
                <c:pt idx="9">
                  <c:v>0</c:v>
                </c:pt>
                <c:pt idx="10">
                  <c:v>3.169276659209545E-3</c:v>
                </c:pt>
                <c:pt idx="11">
                  <c:v>2.5336191775482361E-3</c:v>
                </c:pt>
                <c:pt idx="12">
                  <c:v>2.6393929396238865E-3</c:v>
                </c:pt>
                <c:pt idx="13">
                  <c:v>0</c:v>
                </c:pt>
                <c:pt idx="14">
                  <c:v>0</c:v>
                </c:pt>
                <c:pt idx="15">
                  <c:v>0</c:v>
                </c:pt>
                <c:pt idx="16">
                  <c:v>0</c:v>
                </c:pt>
              </c:numCache>
            </c:numRef>
          </c:val>
          <c:extLst>
            <c:ext xmlns:c16="http://schemas.microsoft.com/office/drawing/2014/chart" uri="{C3380CC4-5D6E-409C-BE32-E72D297353CC}">
              <c16:uniqueId val="{00000001-D7D1-4891-8324-55A587C8084B}"/>
            </c:ext>
          </c:extLst>
        </c:ser>
        <c:ser>
          <c:idx val="2"/>
          <c:order val="2"/>
          <c:tx>
            <c:strRef>
              <c:f>'5-21 Data by Environment'!$A$26</c:f>
              <c:strCache>
                <c:ptCount val="1"/>
                <c:pt idx="0">
                  <c:v>(F) Homebound/Hospital </c:v>
                </c:pt>
              </c:strCache>
            </c:strRef>
          </c:tx>
          <c:spPr>
            <a:solidFill>
              <a:schemeClr val="accent3"/>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Environment'!$B$26:$R$26</c:f>
              <c:numCache>
                <c:formatCode>0.00%</c:formatCode>
                <c:ptCount val="17"/>
                <c:pt idx="0">
                  <c:v>0</c:v>
                </c:pt>
                <c:pt idx="1">
                  <c:v>0</c:v>
                </c:pt>
                <c:pt idx="2">
                  <c:v>0</c:v>
                </c:pt>
                <c:pt idx="3">
                  <c:v>0</c:v>
                </c:pt>
                <c:pt idx="4">
                  <c:v>9.3618349196442508E-4</c:v>
                </c:pt>
                <c:pt idx="5">
                  <c:v>1.3610888710968775E-3</c:v>
                </c:pt>
                <c:pt idx="6">
                  <c:v>1.1710581346716855E-3</c:v>
                </c:pt>
                <c:pt idx="7">
                  <c:v>1.1560693641618498E-3</c:v>
                </c:pt>
                <c:pt idx="8">
                  <c:v>0</c:v>
                </c:pt>
                <c:pt idx="9">
                  <c:v>1.1398176291793312E-3</c:v>
                </c:pt>
                <c:pt idx="10">
                  <c:v>2.5167785234899327E-3</c:v>
                </c:pt>
                <c:pt idx="11">
                  <c:v>2.9234067433248881E-3</c:v>
                </c:pt>
                <c:pt idx="12">
                  <c:v>3.4092158803475199E-3</c:v>
                </c:pt>
                <c:pt idx="13">
                  <c:v>5.6529112492933863E-3</c:v>
                </c:pt>
                <c:pt idx="14">
                  <c:v>0</c:v>
                </c:pt>
                <c:pt idx="15">
                  <c:v>0</c:v>
                </c:pt>
                <c:pt idx="16">
                  <c:v>0</c:v>
                </c:pt>
              </c:numCache>
            </c:numRef>
          </c:val>
          <c:extLst>
            <c:ext xmlns:c16="http://schemas.microsoft.com/office/drawing/2014/chart" uri="{C3380CC4-5D6E-409C-BE32-E72D297353CC}">
              <c16:uniqueId val="{00000002-D7D1-4891-8324-55A587C8084B}"/>
            </c:ext>
          </c:extLst>
        </c:ser>
        <c:ser>
          <c:idx val="3"/>
          <c:order val="3"/>
          <c:tx>
            <c:strRef>
              <c:f>'5-21 Data by Environment'!$A$27</c:f>
              <c:strCache>
                <c:ptCount val="1"/>
                <c:pt idx="0">
                  <c:v>(G) Correctional Facilities</c:v>
                </c:pt>
              </c:strCache>
            </c:strRef>
          </c:tx>
          <c:spPr>
            <a:solidFill>
              <a:schemeClr val="accent4"/>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Environment'!$B$27:$R$27</c:f>
              <c:numCache>
                <c:formatCode>0.00%</c:formatCode>
                <c:ptCount val="17"/>
                <c:pt idx="0">
                  <c:v>0</c:v>
                </c:pt>
                <c:pt idx="1">
                  <c:v>0</c:v>
                </c:pt>
                <c:pt idx="2">
                  <c:v>0</c:v>
                </c:pt>
                <c:pt idx="3">
                  <c:v>0</c:v>
                </c:pt>
                <c:pt idx="4">
                  <c:v>0</c:v>
                </c:pt>
                <c:pt idx="5">
                  <c:v>0</c:v>
                </c:pt>
                <c:pt idx="6">
                  <c:v>0</c:v>
                </c:pt>
                <c:pt idx="7">
                  <c:v>0</c:v>
                </c:pt>
                <c:pt idx="8">
                  <c:v>0</c:v>
                </c:pt>
                <c:pt idx="9">
                  <c:v>0</c:v>
                </c:pt>
                <c:pt idx="10">
                  <c:v>1.7710663683818046E-3</c:v>
                </c:pt>
                <c:pt idx="11">
                  <c:v>3.1183005262132137E-3</c:v>
                </c:pt>
                <c:pt idx="12">
                  <c:v>4.8388870559771249E-3</c:v>
                </c:pt>
                <c:pt idx="13">
                  <c:v>4.8049745618993778E-3</c:v>
                </c:pt>
                <c:pt idx="14">
                  <c:v>0</c:v>
                </c:pt>
                <c:pt idx="15" formatCode="0%">
                  <c:v>0</c:v>
                </c:pt>
                <c:pt idx="16" formatCode="0%">
                  <c:v>4.8245614035087717E-2</c:v>
                </c:pt>
              </c:numCache>
            </c:numRef>
          </c:val>
          <c:extLst>
            <c:ext xmlns:c16="http://schemas.microsoft.com/office/drawing/2014/chart" uri="{C3380CC4-5D6E-409C-BE32-E72D297353CC}">
              <c16:uniqueId val="{00000003-D7D1-4891-8324-55A587C8084B}"/>
            </c:ext>
          </c:extLst>
        </c:ser>
        <c:ser>
          <c:idx val="4"/>
          <c:order val="4"/>
          <c:tx>
            <c:strRef>
              <c:f>'5-21 Data by Environment'!$A$28</c:f>
              <c:strCache>
                <c:ptCount val="1"/>
                <c:pt idx="0">
                  <c:v>(H) Parentally Placed In Private Schools </c:v>
                </c:pt>
              </c:strCache>
            </c:strRef>
          </c:tx>
          <c:spPr>
            <a:solidFill>
              <a:schemeClr val="accent5"/>
            </a:solidFill>
            <a:ln>
              <a:noFill/>
            </a:ln>
            <a:effectLst/>
          </c:spPr>
          <c:invertIfNegative val="0"/>
          <c:cat>
            <c:strRef>
              <c:f>'5-21 Data by Environment'!$B$20:$R$20</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Data by Environment'!$B$28:$R$28</c:f>
              <c:numCache>
                <c:formatCode>0.00%</c:formatCode>
                <c:ptCount val="17"/>
                <c:pt idx="0">
                  <c:v>4.1449186367823153E-3</c:v>
                </c:pt>
                <c:pt idx="1">
                  <c:v>4.0185471406491502E-3</c:v>
                </c:pt>
                <c:pt idx="2">
                  <c:v>4.4395116537180911E-3</c:v>
                </c:pt>
                <c:pt idx="3">
                  <c:v>3.901062416998672E-3</c:v>
                </c:pt>
                <c:pt idx="4">
                  <c:v>2.8085504758932752E-3</c:v>
                </c:pt>
                <c:pt idx="5">
                  <c:v>3.5228182546036828E-3</c:v>
                </c:pt>
                <c:pt idx="6">
                  <c:v>4.0987034713508988E-3</c:v>
                </c:pt>
                <c:pt idx="7">
                  <c:v>2.5789239662072031E-3</c:v>
                </c:pt>
                <c:pt idx="8">
                  <c:v>2.1594385459780458E-3</c:v>
                </c:pt>
                <c:pt idx="9">
                  <c:v>0</c:v>
                </c:pt>
                <c:pt idx="10">
                  <c:v>1.2117822520507084E-3</c:v>
                </c:pt>
                <c:pt idx="11">
                  <c:v>1.266809588774118E-3</c:v>
                </c:pt>
                <c:pt idx="12">
                  <c:v>1.539645881447267E-3</c:v>
                </c:pt>
                <c:pt idx="13">
                  <c:v>0</c:v>
                </c:pt>
                <c:pt idx="14">
                  <c:v>0</c:v>
                </c:pt>
                <c:pt idx="15">
                  <c:v>0</c:v>
                </c:pt>
                <c:pt idx="16">
                  <c:v>0</c:v>
                </c:pt>
              </c:numCache>
            </c:numRef>
          </c:val>
          <c:extLst>
            <c:ext xmlns:c16="http://schemas.microsoft.com/office/drawing/2014/chart" uri="{C3380CC4-5D6E-409C-BE32-E72D297353CC}">
              <c16:uniqueId val="{00000004-D7D1-4891-8324-55A587C8084B}"/>
            </c:ext>
          </c:extLst>
        </c:ser>
        <c:dLbls>
          <c:showLegendKey val="0"/>
          <c:showVal val="0"/>
          <c:showCatName val="0"/>
          <c:showSerName val="0"/>
          <c:showPercent val="0"/>
          <c:showBubbleSize val="0"/>
        </c:dLbls>
        <c:gapWidth val="150"/>
        <c:overlap val="100"/>
        <c:axId val="1114438432"/>
        <c:axId val="1114436352"/>
      </c:barChart>
      <c:catAx>
        <c:axId val="1114438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14436352"/>
        <c:crosses val="autoZero"/>
        <c:auto val="1"/>
        <c:lblAlgn val="ctr"/>
        <c:lblOffset val="100"/>
        <c:noMultiLvlLbl val="0"/>
      </c:catAx>
      <c:valAx>
        <c:axId val="111443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114438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Percentage</a:t>
            </a:r>
            <a:r>
              <a:rPr lang="en-US" b="1" baseline="0">
                <a:solidFill>
                  <a:srgbClr val="012169"/>
                </a:solidFill>
                <a:latin typeface="Arial" panose="020B0604020202020204" pitchFamily="34" charset="0"/>
                <a:cs typeface="Arial" panose="020B0604020202020204" pitchFamily="34" charset="0"/>
              </a:rPr>
              <a:t> by Disability and Least Restrictive Environment</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Data by Environment'!$A$122</c:f>
              <c:strCache>
                <c:ptCount val="1"/>
                <c:pt idx="0">
                  <c:v>(A) Inside regular class 80% or more of the day </c:v>
                </c:pt>
              </c:strCache>
            </c:strRef>
          </c:tx>
          <c:spPr>
            <a:solidFill>
              <a:schemeClr val="accent1"/>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Environment'!$B$122:$O$122</c:f>
              <c:numCache>
                <c:formatCode>0%</c:formatCode>
                <c:ptCount val="14"/>
                <c:pt idx="0">
                  <c:v>0.3899880562912188</c:v>
                </c:pt>
                <c:pt idx="1">
                  <c:v>0.14285714285714285</c:v>
                </c:pt>
                <c:pt idx="2">
                  <c:v>0.69991889699918897</c:v>
                </c:pt>
                <c:pt idx="3">
                  <c:v>0.49093929326487468</c:v>
                </c:pt>
                <c:pt idx="4">
                  <c:v>0.65914786967418548</c:v>
                </c:pt>
                <c:pt idx="5">
                  <c:v>0.1220728834695857</c:v>
                </c:pt>
                <c:pt idx="6">
                  <c:v>0.12723214285714285</c:v>
                </c:pt>
                <c:pt idx="7">
                  <c:v>0.61181434599156115</c:v>
                </c:pt>
                <c:pt idx="8">
                  <c:v>0.74774486255671202</c:v>
                </c:pt>
                <c:pt idx="9">
                  <c:v>0.79028849106707377</c:v>
                </c:pt>
                <c:pt idx="10">
                  <c:v>1.0104769128662179</c:v>
                </c:pt>
                <c:pt idx="11">
                  <c:v>0.57264957264957261</c:v>
                </c:pt>
                <c:pt idx="12">
                  <c:v>0.74125874125874125</c:v>
                </c:pt>
                <c:pt idx="13">
                  <c:v>0.69403026401406598</c:v>
                </c:pt>
              </c:numCache>
            </c:numRef>
          </c:val>
          <c:extLst>
            <c:ext xmlns:c16="http://schemas.microsoft.com/office/drawing/2014/chart" uri="{C3380CC4-5D6E-409C-BE32-E72D297353CC}">
              <c16:uniqueId val="{00000000-DF96-42FA-B08A-B50D6E8E20C4}"/>
            </c:ext>
          </c:extLst>
        </c:ser>
        <c:ser>
          <c:idx val="1"/>
          <c:order val="1"/>
          <c:tx>
            <c:strRef>
              <c:f>'5-21 Data by Environment'!$A$123</c:f>
              <c:strCache>
                <c:ptCount val="1"/>
                <c:pt idx="0">
                  <c:v>(B) Inside regular class 40% through 79% of the day </c:v>
                </c:pt>
              </c:strCache>
            </c:strRef>
          </c:tx>
          <c:spPr>
            <a:solidFill>
              <a:schemeClr val="accent2"/>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Environment'!$B$123:$O$123</c:f>
              <c:numCache>
                <c:formatCode>0%</c:formatCode>
                <c:ptCount val="14"/>
                <c:pt idx="0">
                  <c:v>0.13865088019940799</c:v>
                </c:pt>
                <c:pt idx="1">
                  <c:v>0</c:v>
                </c:pt>
                <c:pt idx="2">
                  <c:v>0.13084617464179507</c:v>
                </c:pt>
                <c:pt idx="3">
                  <c:v>0.15629719118091212</c:v>
                </c:pt>
                <c:pt idx="4">
                  <c:v>0.10944026733500417</c:v>
                </c:pt>
                <c:pt idx="5">
                  <c:v>0.18761258140501594</c:v>
                </c:pt>
                <c:pt idx="6">
                  <c:v>9.9888392857142863E-2</c:v>
                </c:pt>
                <c:pt idx="7">
                  <c:v>0.16033755274261605</c:v>
                </c:pt>
                <c:pt idx="8">
                  <c:v>0.16322391246330398</c:v>
                </c:pt>
                <c:pt idx="9">
                  <c:v>0.17537077515038749</c:v>
                </c:pt>
                <c:pt idx="10">
                  <c:v>1.270503460699725E-2</c:v>
                </c:pt>
                <c:pt idx="12">
                  <c:v>0.12354312354312354</c:v>
                </c:pt>
                <c:pt idx="13">
                  <c:v>0.13865237917237752</c:v>
                </c:pt>
              </c:numCache>
            </c:numRef>
          </c:val>
          <c:extLst>
            <c:ext xmlns:c16="http://schemas.microsoft.com/office/drawing/2014/chart" uri="{C3380CC4-5D6E-409C-BE32-E72D297353CC}">
              <c16:uniqueId val="{00000001-DF96-42FA-B08A-B50D6E8E20C4}"/>
            </c:ext>
          </c:extLst>
        </c:ser>
        <c:ser>
          <c:idx val="2"/>
          <c:order val="2"/>
          <c:tx>
            <c:strRef>
              <c:f>'5-21 Data by Environment'!$A$124</c:f>
              <c:strCache>
                <c:ptCount val="1"/>
                <c:pt idx="0">
                  <c:v>(C) Inside regular class less than 40% of the day </c:v>
                </c:pt>
              </c:strCache>
            </c:strRef>
          </c:tx>
          <c:spPr>
            <a:solidFill>
              <a:schemeClr val="accent3"/>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Environment'!$B$124:$O$124</c:f>
              <c:numCache>
                <c:formatCode>0%</c:formatCode>
                <c:ptCount val="14"/>
                <c:pt idx="0">
                  <c:v>0.41356389884197953</c:v>
                </c:pt>
                <c:pt idx="1">
                  <c:v>0.46258503401360546</c:v>
                </c:pt>
                <c:pt idx="2">
                  <c:v>0.15679913490132469</c:v>
                </c:pt>
                <c:pt idx="3">
                  <c:v>0.15267290848686196</c:v>
                </c:pt>
                <c:pt idx="4">
                  <c:v>3.7593984962406013E-2</c:v>
                </c:pt>
                <c:pt idx="5">
                  <c:v>0.65761396702230845</c:v>
                </c:pt>
                <c:pt idx="6">
                  <c:v>0.6339285714285714</c:v>
                </c:pt>
                <c:pt idx="7">
                  <c:v>0.1940928270042194</c:v>
                </c:pt>
                <c:pt idx="8">
                  <c:v>6.5065385641846815E-2</c:v>
                </c:pt>
                <c:pt idx="9">
                  <c:v>2.9210397962317322E-2</c:v>
                </c:pt>
                <c:pt idx="10">
                  <c:v>5.072532473689201E-3</c:v>
                </c:pt>
                <c:pt idx="11">
                  <c:v>0.21794871794871795</c:v>
                </c:pt>
                <c:pt idx="12">
                  <c:v>8.6247086247086241E-2</c:v>
                </c:pt>
                <c:pt idx="13">
                  <c:v>0.13728869875815095</c:v>
                </c:pt>
              </c:numCache>
            </c:numRef>
          </c:val>
          <c:extLst>
            <c:ext xmlns:c16="http://schemas.microsoft.com/office/drawing/2014/chart" uri="{C3380CC4-5D6E-409C-BE32-E72D297353CC}">
              <c16:uniqueId val="{00000002-DF96-42FA-B08A-B50D6E8E20C4}"/>
            </c:ext>
          </c:extLst>
        </c:ser>
        <c:ser>
          <c:idx val="3"/>
          <c:order val="3"/>
          <c:tx>
            <c:strRef>
              <c:f>'5-21 Data by Environment'!$A$125</c:f>
              <c:strCache>
                <c:ptCount val="1"/>
                <c:pt idx="0">
                  <c:v>(D) Separate School </c:v>
                </c:pt>
              </c:strCache>
            </c:strRef>
          </c:tx>
          <c:spPr>
            <a:solidFill>
              <a:schemeClr val="accent4"/>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Environment'!$B$125:$O$125</c:f>
              <c:numCache>
                <c:formatCode>0%</c:formatCode>
                <c:ptCount val="14"/>
                <c:pt idx="0">
                  <c:v>5.3746689515500858E-2</c:v>
                </c:pt>
                <c:pt idx="1">
                  <c:v>0.31292517006802723</c:v>
                </c:pt>
                <c:pt idx="2">
                  <c:v>1.0903847886816257E-2</c:v>
                </c:pt>
                <c:pt idx="3">
                  <c:v>0.17683479311386288</c:v>
                </c:pt>
                <c:pt idx="4">
                  <c:v>0.1921470342522974</c:v>
                </c:pt>
                <c:pt idx="5">
                  <c:v>2.7019537203824304E-2</c:v>
                </c:pt>
                <c:pt idx="6">
                  <c:v>9.9888392857142863E-2</c:v>
                </c:pt>
                <c:pt idx="7">
                  <c:v>0</c:v>
                </c:pt>
                <c:pt idx="8">
                  <c:v>1.6066186282359219E-2</c:v>
                </c:pt>
                <c:pt idx="9" formatCode="0.00%">
                  <c:v>1.5354878335169897E-3</c:v>
                </c:pt>
                <c:pt idx="10">
                  <c:v>0</c:v>
                </c:pt>
                <c:pt idx="11">
                  <c:v>0</c:v>
                </c:pt>
                <c:pt idx="12">
                  <c:v>4.4289044289044288E-2</c:v>
                </c:pt>
                <c:pt idx="13">
                  <c:v>2.3701734712242666E-2</c:v>
                </c:pt>
              </c:numCache>
            </c:numRef>
          </c:val>
          <c:extLst>
            <c:ext xmlns:c16="http://schemas.microsoft.com/office/drawing/2014/chart" uri="{C3380CC4-5D6E-409C-BE32-E72D297353CC}">
              <c16:uniqueId val="{00000003-DF96-42FA-B08A-B50D6E8E20C4}"/>
            </c:ext>
          </c:extLst>
        </c:ser>
        <c:ser>
          <c:idx val="4"/>
          <c:order val="4"/>
          <c:tx>
            <c:strRef>
              <c:f>'5-21 Data by Environment'!$A$126</c:f>
              <c:strCache>
                <c:ptCount val="1"/>
                <c:pt idx="0">
                  <c:v>(E) Residential Facility </c:v>
                </c:pt>
              </c:strCache>
            </c:strRef>
          </c:tx>
          <c:spPr>
            <a:solidFill>
              <a:schemeClr val="accent5"/>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Environment'!$B$126:$O$126</c:f>
              <c:numCache>
                <c:formatCode>0%</c:formatCode>
                <c:ptCount val="14"/>
                <c:pt idx="0">
                  <c:v>0</c:v>
                </c:pt>
                <c:pt idx="1">
                  <c:v>0</c:v>
                </c:pt>
                <c:pt idx="2">
                  <c:v>0</c:v>
                </c:pt>
                <c:pt idx="3">
                  <c:v>9.8157656297191177E-3</c:v>
                </c:pt>
                <c:pt idx="4">
                  <c:v>0</c:v>
                </c:pt>
                <c:pt idx="5">
                  <c:v>0</c:v>
                </c:pt>
                <c:pt idx="6">
                  <c:v>0</c:v>
                </c:pt>
                <c:pt idx="7">
                  <c:v>0</c:v>
                </c:pt>
                <c:pt idx="8" formatCode="0.00%">
                  <c:v>1.2810248198558848E-3</c:v>
                </c:pt>
                <c:pt idx="9" formatCode="0.00%">
                  <c:v>3.2516212945065667E-4</c:v>
                </c:pt>
                <c:pt idx="10">
                  <c:v>0</c:v>
                </c:pt>
                <c:pt idx="11">
                  <c:v>0</c:v>
                </c:pt>
                <c:pt idx="12">
                  <c:v>0</c:v>
                </c:pt>
                <c:pt idx="13" formatCode="0.00%">
                  <c:v>7.8221262338884967E-4</c:v>
                </c:pt>
              </c:numCache>
            </c:numRef>
          </c:val>
          <c:extLst>
            <c:ext xmlns:c16="http://schemas.microsoft.com/office/drawing/2014/chart" uri="{C3380CC4-5D6E-409C-BE32-E72D297353CC}">
              <c16:uniqueId val="{00000004-DF96-42FA-B08A-B50D6E8E20C4}"/>
            </c:ext>
          </c:extLst>
        </c:ser>
        <c:ser>
          <c:idx val="5"/>
          <c:order val="5"/>
          <c:tx>
            <c:strRef>
              <c:f>'5-21 Data by Environment'!$A$127</c:f>
              <c:strCache>
                <c:ptCount val="1"/>
                <c:pt idx="0">
                  <c:v>(F) Homebound/Hospital </c:v>
                </c:pt>
              </c:strCache>
            </c:strRef>
          </c:tx>
          <c:spPr>
            <a:solidFill>
              <a:schemeClr val="accent6"/>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Environment'!$B$127:$O$127</c:f>
              <c:numCache>
                <c:formatCode>0%</c:formatCode>
                <c:ptCount val="14"/>
                <c:pt idx="0">
                  <c:v>1.1943708781222413E-3</c:v>
                </c:pt>
                <c:pt idx="1">
                  <c:v>0</c:v>
                </c:pt>
                <c:pt idx="2">
                  <c:v>0</c:v>
                </c:pt>
                <c:pt idx="3">
                  <c:v>0</c:v>
                </c:pt>
                <c:pt idx="4">
                  <c:v>0</c:v>
                </c:pt>
                <c:pt idx="5">
                  <c:v>4.7110987945129558E-3</c:v>
                </c:pt>
                <c:pt idx="6">
                  <c:v>3.8504464285714288E-2</c:v>
                </c:pt>
                <c:pt idx="7">
                  <c:v>0</c:v>
                </c:pt>
                <c:pt idx="8" formatCode="0.00%">
                  <c:v>2.5620496397117695E-3</c:v>
                </c:pt>
                <c:pt idx="9" formatCode="0.00%">
                  <c:v>3.6129125494517404E-4</c:v>
                </c:pt>
                <c:pt idx="10">
                  <c:v>0</c:v>
                </c:pt>
                <c:pt idx="11">
                  <c:v>0</c:v>
                </c:pt>
                <c:pt idx="12">
                  <c:v>0</c:v>
                </c:pt>
                <c:pt idx="13" formatCode="0.00%">
                  <c:v>1.6890254876714985E-3</c:v>
                </c:pt>
              </c:numCache>
            </c:numRef>
          </c:val>
          <c:extLst>
            <c:ext xmlns:c16="http://schemas.microsoft.com/office/drawing/2014/chart" uri="{C3380CC4-5D6E-409C-BE32-E72D297353CC}">
              <c16:uniqueId val="{00000005-DF96-42FA-B08A-B50D6E8E20C4}"/>
            </c:ext>
          </c:extLst>
        </c:ser>
        <c:ser>
          <c:idx val="6"/>
          <c:order val="6"/>
          <c:tx>
            <c:strRef>
              <c:f>'5-21 Data by Environment'!$A$128</c:f>
              <c:strCache>
                <c:ptCount val="1"/>
                <c:pt idx="0">
                  <c:v>(G) Correctional Facilities</c:v>
                </c:pt>
              </c:strCache>
            </c:strRef>
          </c:tx>
          <c:spPr>
            <a:solidFill>
              <a:schemeClr val="accent1">
                <a:lumMod val="60000"/>
              </a:schemeClr>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Environment'!$B$128:$O$128</c:f>
              <c:numCache>
                <c:formatCode>0%</c:formatCode>
                <c:ptCount val="14"/>
                <c:pt idx="0">
                  <c:v>0</c:v>
                </c:pt>
                <c:pt idx="1">
                  <c:v>0</c:v>
                </c:pt>
                <c:pt idx="2">
                  <c:v>0</c:v>
                </c:pt>
                <c:pt idx="3">
                  <c:v>1.0872848082150407E-2</c:v>
                </c:pt>
                <c:pt idx="4">
                  <c:v>0</c:v>
                </c:pt>
                <c:pt idx="5">
                  <c:v>0</c:v>
                </c:pt>
                <c:pt idx="6">
                  <c:v>0</c:v>
                </c:pt>
                <c:pt idx="7">
                  <c:v>0</c:v>
                </c:pt>
                <c:pt idx="8" formatCode="0.00%">
                  <c:v>1.5479049906591941E-3</c:v>
                </c:pt>
                <c:pt idx="9" formatCode="0.00%">
                  <c:v>9.3935726285745253E-4</c:v>
                </c:pt>
                <c:pt idx="10">
                  <c:v>0</c:v>
                </c:pt>
                <c:pt idx="11">
                  <c:v>0</c:v>
                </c:pt>
                <c:pt idx="12">
                  <c:v>0</c:v>
                </c:pt>
                <c:pt idx="13" formatCode="0.00%">
                  <c:v>1.1144799324389804E-3</c:v>
                </c:pt>
              </c:numCache>
            </c:numRef>
          </c:val>
          <c:extLst>
            <c:ext xmlns:c16="http://schemas.microsoft.com/office/drawing/2014/chart" uri="{C3380CC4-5D6E-409C-BE32-E72D297353CC}">
              <c16:uniqueId val="{00000006-DF96-42FA-B08A-B50D6E8E20C4}"/>
            </c:ext>
          </c:extLst>
        </c:ser>
        <c:ser>
          <c:idx val="7"/>
          <c:order val="7"/>
          <c:tx>
            <c:strRef>
              <c:f>'5-21 Data by Environment'!$A$129</c:f>
              <c:strCache>
                <c:ptCount val="1"/>
                <c:pt idx="0">
                  <c:v>(H) Parentally Placed In Private Schools </c:v>
                </c:pt>
              </c:strCache>
            </c:strRef>
          </c:tx>
          <c:spPr>
            <a:solidFill>
              <a:schemeClr val="accent2">
                <a:lumMod val="60000"/>
              </a:schemeClr>
            </a:solidFill>
            <a:ln>
              <a:noFill/>
            </a:ln>
            <a:effectLst/>
          </c:spPr>
          <c:invertIfNegative val="0"/>
          <c:cat>
            <c:strRef>
              <c:f>'5-21 Data by Environment'!$B$121:$O$121</c:f>
              <c:strCache>
                <c:ptCount val="14"/>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pt idx="13">
                  <c:v>Calculated Total</c:v>
                </c:pt>
              </c:strCache>
            </c:strRef>
          </c:cat>
          <c:val>
            <c:numRef>
              <c:f>'5-21 Data by Environment'!$B$129:$O$129</c:f>
              <c:numCache>
                <c:formatCode>0%</c:formatCode>
                <c:ptCount val="14"/>
                <c:pt idx="0">
                  <c:v>9.8665420366619936E-4</c:v>
                </c:pt>
                <c:pt idx="1">
                  <c:v>0</c:v>
                </c:pt>
                <c:pt idx="2">
                  <c:v>1.8022889069117779E-3</c:v>
                </c:pt>
                <c:pt idx="3">
                  <c:v>0</c:v>
                </c:pt>
                <c:pt idx="4">
                  <c:v>0</c:v>
                </c:pt>
                <c:pt idx="5">
                  <c:v>0</c:v>
                </c:pt>
                <c:pt idx="6">
                  <c:v>0</c:v>
                </c:pt>
                <c:pt idx="7">
                  <c:v>0</c:v>
                </c:pt>
                <c:pt idx="8" formatCode="0.00%">
                  <c:v>2.5086736055511074E-3</c:v>
                </c:pt>
                <c:pt idx="9" formatCode="0.00%">
                  <c:v>1.9690373394511988E-3</c:v>
                </c:pt>
                <c:pt idx="10">
                  <c:v>9.5287759552479378E-3</c:v>
                </c:pt>
                <c:pt idx="11">
                  <c:v>0</c:v>
                </c:pt>
                <c:pt idx="12">
                  <c:v>0</c:v>
                </c:pt>
                <c:pt idx="13" formatCode="0.00%">
                  <c:v>2.7412052996635791E-3</c:v>
                </c:pt>
              </c:numCache>
            </c:numRef>
          </c:val>
          <c:extLst>
            <c:ext xmlns:c16="http://schemas.microsoft.com/office/drawing/2014/chart" uri="{C3380CC4-5D6E-409C-BE32-E72D297353CC}">
              <c16:uniqueId val="{00000007-DF96-42FA-B08A-B50D6E8E20C4}"/>
            </c:ext>
          </c:extLst>
        </c:ser>
        <c:dLbls>
          <c:showLegendKey val="0"/>
          <c:showVal val="0"/>
          <c:showCatName val="0"/>
          <c:showSerName val="0"/>
          <c:showPercent val="0"/>
          <c:showBubbleSize val="0"/>
        </c:dLbls>
        <c:gapWidth val="219"/>
        <c:overlap val="-27"/>
        <c:axId val="1370008687"/>
        <c:axId val="1370011183"/>
      </c:barChart>
      <c:catAx>
        <c:axId val="1370008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0011183"/>
        <c:crosses val="autoZero"/>
        <c:auto val="1"/>
        <c:lblAlgn val="ctr"/>
        <c:lblOffset val="100"/>
        <c:noMultiLvlLbl val="0"/>
      </c:catAx>
      <c:valAx>
        <c:axId val="13700111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0008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r>
              <a:rPr lang="en-US" b="1">
                <a:solidFill>
                  <a:srgbClr val="012169"/>
                </a:solidFill>
              </a:rPr>
              <a:t>Children with Disabilities by Disability Category </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Oct1 Child Count Subtotals'!$C$8:$C$10</c:f>
              <c:strCache>
                <c:ptCount val="3"/>
                <c:pt idx="0">
                  <c:v>Percentage</c:v>
                </c:pt>
                <c:pt idx="1">
                  <c:v>*</c:v>
                </c:pt>
                <c:pt idx="2">
                  <c:v>*</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Oct1 Child Count Subtotals'!$A$11:$A$21</c15:sqref>
                  </c15:fullRef>
                </c:ext>
              </c:extLst>
              <c:f>('3-5 Oct1 Child Count Subtotals'!$A$11,'3-5 Oct1 Child Count Subtotals'!$A$13,'3-5 Oct1 Child Count Subtotals'!$A$19)</c:f>
              <c:strCache>
                <c:ptCount val="3"/>
                <c:pt idx="0">
                  <c:v>Developmental Delay</c:v>
                </c:pt>
                <c:pt idx="1">
                  <c:v>Hearing Impairment</c:v>
                </c:pt>
                <c:pt idx="2">
                  <c:v>Speech or Language Impairment</c:v>
                </c:pt>
              </c:strCache>
            </c:strRef>
          </c:cat>
          <c:val>
            <c:numRef>
              <c:extLst>
                <c:ext xmlns:c15="http://schemas.microsoft.com/office/drawing/2012/chart" uri="{02D57815-91ED-43cb-92C2-25804820EDAC}">
                  <c15:fullRef>
                    <c15:sqref>'3-5 Oct1 Child Count Subtotals'!$C$11:$C$21</c15:sqref>
                  </c15:fullRef>
                </c:ext>
              </c:extLst>
              <c:f>('3-5 Oct1 Child Count Subtotals'!$C$11,'3-5 Oct1 Child Count Subtotals'!$C$13,'3-5 Oct1 Child Count Subtotals'!$C$19)</c:f>
              <c:numCache>
                <c:formatCode>0%</c:formatCode>
                <c:ptCount val="3"/>
                <c:pt idx="0">
                  <c:v>0.69959234869865161</c:v>
                </c:pt>
                <c:pt idx="1">
                  <c:v>1.3379324762203408E-2</c:v>
                </c:pt>
                <c:pt idx="2">
                  <c:v>0.27657572906867356</c:v>
                </c:pt>
              </c:numCache>
            </c:numRef>
          </c:val>
          <c:extLst>
            <c:ext xmlns:c16="http://schemas.microsoft.com/office/drawing/2014/chart" uri="{C3380CC4-5D6E-409C-BE32-E72D297353CC}">
              <c16:uniqueId val="{00000000-D08E-45C9-9353-E0FEA89D3EB3}"/>
            </c:ext>
          </c:extLst>
        </c:ser>
        <c:dLbls>
          <c:dLblPos val="outEnd"/>
          <c:showLegendKey val="0"/>
          <c:showVal val="1"/>
          <c:showCatName val="0"/>
          <c:showSerName val="0"/>
          <c:showPercent val="0"/>
          <c:showBubbleSize val="0"/>
        </c:dLbls>
        <c:gapWidth val="182"/>
        <c:axId val="1018908944"/>
        <c:axId val="1018910192"/>
      </c:barChart>
      <c:catAx>
        <c:axId val="101890894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8910192"/>
        <c:crosses val="autoZero"/>
        <c:auto val="1"/>
        <c:lblAlgn val="ctr"/>
        <c:lblOffset val="100"/>
        <c:noMultiLvlLbl val="0"/>
      </c:catAx>
      <c:valAx>
        <c:axId val="101891019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18908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a:solidFill>
                  <a:srgbClr val="012169"/>
                </a:solidFill>
                <a:latin typeface="Arial" panose="020B0604020202020204" pitchFamily="34" charset="0"/>
                <a:cs typeface="Arial" panose="020B0604020202020204" pitchFamily="34" charset="0"/>
              </a:rPr>
              <a:t>Children</a:t>
            </a:r>
            <a:r>
              <a:rPr lang="en-US" sz="1400" b="1" baseline="0">
                <a:solidFill>
                  <a:srgbClr val="012169"/>
                </a:solidFill>
                <a:latin typeface="Arial" panose="020B0604020202020204" pitchFamily="34" charset="0"/>
                <a:cs typeface="Arial" panose="020B0604020202020204" pitchFamily="34" charset="0"/>
              </a:rPr>
              <a:t> with Disabilities by Race/Ethnicity</a:t>
            </a:r>
            <a:endParaRPr lang="en-US" sz="1400"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Subtotals'!$C$25</c:f>
              <c:strCache>
                <c:ptCount val="1"/>
                <c:pt idx="0">
                  <c:v>Percentage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737-42BD-B74B-B7FEF528D6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B737-42BD-B74B-B7FEF528D6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B737-42BD-B74B-B7FEF528D60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B737-42BD-B74B-B7FEF528D60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B737-42BD-B74B-B7FEF528D60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B737-42BD-B74B-B7FEF528D60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B737-42BD-B74B-B7FEF528D602}"/>
              </c:ext>
            </c:extLst>
          </c:dPt>
          <c:dLbls>
            <c:dLbl>
              <c:idx val="0"/>
              <c:layout>
                <c:manualLayout>
                  <c:x val="-0.34097750581549918"/>
                  <c:y val="2.1592439585799185E-2"/>
                </c:manualLayout>
              </c:layout>
              <c:tx>
                <c:rich>
                  <a:bodyPr/>
                  <a:lstStyle/>
                  <a:p>
                    <a:fld id="{1CD1BFAB-FF99-4EBB-8C88-B1C30950F8D6}" type="CATEGORYNAME">
                      <a:rPr lang="en-US"/>
                      <a:pPr/>
                      <a:t>[CATEGORY NAME]</a:t>
                    </a:fld>
                    <a:r>
                      <a:rPr lang="en-US" baseline="0"/>
                      <a:t> </a:t>
                    </a:r>
                    <a:fld id="{A7375958-11E9-48A7-987A-82946F9FE3CE}"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737-42BD-B74B-B7FEF528D602}"/>
                </c:ext>
              </c:extLst>
            </c:dLbl>
            <c:dLbl>
              <c:idx val="1"/>
              <c:layout>
                <c:manualLayout>
                  <c:x val="0.18902013909337456"/>
                  <c:y val="-1.4394959723866152E-2"/>
                </c:manualLayout>
              </c:layout>
              <c:tx>
                <c:rich>
                  <a:bodyPr/>
                  <a:lstStyle/>
                  <a:p>
                    <a:fld id="{4467E2D8-1B80-45E4-B5D5-367EDFCAA308}" type="CATEGORYNAME">
                      <a:rPr lang="en-US"/>
                      <a:pPr/>
                      <a:t>[CATEGORY NAME]</a:t>
                    </a:fld>
                    <a:r>
                      <a:rPr lang="en-US" baseline="0"/>
                      <a:t> </a:t>
                    </a:r>
                    <a:fld id="{BD8C405C-C058-4936-91EC-A575A1DD8028}"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737-42BD-B74B-B7FEF528D602}"/>
                </c:ext>
              </c:extLst>
            </c:dLbl>
            <c:dLbl>
              <c:idx val="2"/>
              <c:layout>
                <c:manualLayout>
                  <c:x val="0.16492933705206211"/>
                  <c:y val="7.5573538550297206E-2"/>
                </c:manualLayout>
              </c:layout>
              <c:tx>
                <c:rich>
                  <a:bodyPr/>
                  <a:lstStyle/>
                  <a:p>
                    <a:fld id="{1761DFDE-31DF-4910-AAA6-BFF9FCCA14C6}" type="CATEGORYNAME">
                      <a:rPr lang="en-US"/>
                      <a:pPr/>
                      <a:t>[CATEGORY NAME]</a:t>
                    </a:fld>
                    <a:r>
                      <a:rPr lang="en-US" baseline="0"/>
                      <a:t> </a:t>
                    </a:r>
                    <a:fld id="{B73F170D-2658-4DCF-AE4A-294DEE25F56E}"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737-42BD-B74B-B7FEF528D602}"/>
                </c:ext>
              </c:extLst>
            </c:dLbl>
            <c:dLbl>
              <c:idx val="3"/>
              <c:layout>
                <c:manualLayout>
                  <c:x val="0.10006948540237476"/>
                  <c:y val="0.11156093785996254"/>
                </c:manualLayout>
              </c:layout>
              <c:tx>
                <c:rich>
                  <a:bodyPr/>
                  <a:lstStyle/>
                  <a:p>
                    <a:fld id="{98CBBB3C-BE22-4735-B5EE-886DAAD1948F}" type="CATEGORYNAME">
                      <a:rPr lang="en-US"/>
                      <a:pPr/>
                      <a:t>[CATEGORY NAME]</a:t>
                    </a:fld>
                    <a:r>
                      <a:rPr lang="en-US" baseline="0"/>
                      <a:t> </a:t>
                    </a:r>
                    <a:fld id="{B4187A67-118C-4E35-9F58-1C5359D42D08}"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B737-42BD-B74B-B7FEF528D602}"/>
                </c:ext>
              </c:extLst>
            </c:dLbl>
            <c:dLbl>
              <c:idx val="4"/>
              <c:layout>
                <c:manualLayout>
                  <c:x val="-0.18902013909337456"/>
                  <c:y val="-7.1974798619330671E-3"/>
                </c:manualLayout>
              </c:layout>
              <c:tx>
                <c:rich>
                  <a:bodyPr/>
                  <a:lstStyle/>
                  <a:p>
                    <a:fld id="{91F9AABD-40D0-4FA0-9AF8-E9C46DE54EF4}" type="CATEGORYNAME">
                      <a:rPr lang="en-US"/>
                      <a:pPr/>
                      <a:t>[CATEGORY NAME]</a:t>
                    </a:fld>
                    <a:r>
                      <a:rPr lang="en-US" baseline="0"/>
                      <a:t> </a:t>
                    </a:r>
                    <a:fld id="{C37985E2-FA77-4092-B4F9-4E26712D1C56}"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B737-42BD-B74B-B7FEF528D602}"/>
                </c:ext>
              </c:extLst>
            </c:dLbl>
            <c:dLbl>
              <c:idx val="5"/>
              <c:layout>
                <c:manualLayout>
                  <c:x val="-0.20940466389756199"/>
                  <c:y val="-0.15277418495520378"/>
                </c:manualLayout>
              </c:layout>
              <c:tx>
                <c:rich>
                  <a:bodyPr/>
                  <a:lstStyle/>
                  <a:p>
                    <a:fld id="{020B821C-7AE4-4313-9E98-0EC47A8E9998}" type="CATEGORYNAME">
                      <a:rPr lang="en-US"/>
                      <a:pPr/>
                      <a:t>[CATEGORY NAME]</a:t>
                    </a:fld>
                    <a:r>
                      <a:rPr lang="en-US" baseline="0"/>
                      <a:t> </a:t>
                    </a:r>
                    <a:fld id="{33166165-1065-42DE-95E0-231ED27AD637}" type="VALUE">
                      <a:rPr lang="en-US" baseline="0"/>
                      <a:pPr/>
                      <a:t>[VALUE]</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B737-42BD-B74B-B7FEF528D602}"/>
                </c:ext>
              </c:extLst>
            </c:dLbl>
            <c:dLbl>
              <c:idx val="6"/>
              <c:layout>
                <c:manualLayout>
                  <c:x val="-9.8216346783812289E-2"/>
                  <c:y val="-7.1974798619330671E-3"/>
                </c:manualLayout>
              </c:layout>
              <c:tx>
                <c:rich>
                  <a:bodyPr/>
                  <a:lstStyle/>
                  <a:p>
                    <a:fld id="{085C5A1A-8536-45B6-825D-C92CF26A5E2A}" type="CATEGORYNAME">
                      <a:rPr lang="en-US"/>
                      <a:pPr/>
                      <a:t>[CATEGORY NAME]</a:t>
                    </a:fld>
                    <a:fld id="{69B9B271-81A2-4ABC-8317-88D3E6A9D241}" type="VALUE">
                      <a:rPr lang="en-US" baseline="0"/>
                      <a:pPr/>
                      <a:t>[VALUE]</a:t>
                    </a:fld>
                    <a:endParaRPr lang="en-US"/>
                  </a:p>
                </c:rich>
              </c:tx>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B737-42BD-B74B-B7FEF528D60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Subtotals'!$A$26:$A$32</c:f>
              <c:strCache>
                <c:ptCount val="7"/>
                <c:pt idx="0">
                  <c:v>American Indian or Alaska Native </c:v>
                </c:pt>
                <c:pt idx="1">
                  <c:v>Asian </c:v>
                </c:pt>
                <c:pt idx="2">
                  <c:v>Black or African American </c:v>
                </c:pt>
                <c:pt idx="3">
                  <c:v>Hispanic/Latino </c:v>
                </c:pt>
                <c:pt idx="4">
                  <c:v>Native Hawaiian or Other Pacific Islander </c:v>
                </c:pt>
                <c:pt idx="5">
                  <c:v>Two or more races</c:v>
                </c:pt>
                <c:pt idx="6">
                  <c:v>White </c:v>
                </c:pt>
              </c:strCache>
            </c:strRef>
          </c:cat>
          <c:val>
            <c:numRef>
              <c:f>'3-5 Oct1 Child Count Subtotals'!$C$26:$C$32</c:f>
              <c:numCache>
                <c:formatCode>0%</c:formatCode>
                <c:ptCount val="7"/>
                <c:pt idx="0">
                  <c:v>3.7002195045468797E-2</c:v>
                </c:pt>
                <c:pt idx="1">
                  <c:v>2.6131493676178532E-2</c:v>
                </c:pt>
                <c:pt idx="2">
                  <c:v>5.0590571757081634E-2</c:v>
                </c:pt>
                <c:pt idx="3">
                  <c:v>0.4738162433364691</c:v>
                </c:pt>
                <c:pt idx="4" formatCode="0.00%">
                  <c:v>3.3448311905508519E-3</c:v>
                </c:pt>
                <c:pt idx="5">
                  <c:v>4.4946169123027069E-2</c:v>
                </c:pt>
                <c:pt idx="6">
                  <c:v>0.36416849587122402</c:v>
                </c:pt>
              </c:numCache>
            </c:numRef>
          </c:val>
          <c:extLst>
            <c:ext xmlns:c16="http://schemas.microsoft.com/office/drawing/2014/chart" uri="{C3380CC4-5D6E-409C-BE32-E72D297353CC}">
              <c16:uniqueId val="{00000000-B737-42BD-B74B-B7FEF528D602}"/>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a:solidFill>
                  <a:srgbClr val="012169"/>
                </a:solidFill>
                <a:latin typeface="Arial" panose="020B0604020202020204" pitchFamily="34" charset="0"/>
                <a:cs typeface="Arial" panose="020B0604020202020204" pitchFamily="34" charset="0"/>
              </a:rPr>
              <a:t>Children with Disabilities</a:t>
            </a:r>
            <a:r>
              <a:rPr lang="en-US" sz="1400" b="1" baseline="0">
                <a:solidFill>
                  <a:srgbClr val="012169"/>
                </a:solidFill>
                <a:latin typeface="Arial" panose="020B0604020202020204" pitchFamily="34" charset="0"/>
                <a:cs typeface="Arial" panose="020B0604020202020204" pitchFamily="34" charset="0"/>
              </a:rPr>
              <a:t> by Least Restrictive Environment</a:t>
            </a:r>
            <a:endParaRPr lang="en-US" sz="1400"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Oct1 Child Count Subtotals'!$A$37:$A$45</c15:sqref>
                  </c15:fullRef>
                </c:ext>
              </c:extLst>
              <c:f>('3-5 Oct1 Child Count Subtotals'!$A$37:$A$42,'3-5 Oct1 Child Count Subtotals'!$A$45)</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Oct1 Child Count Subtotals'!$C$37:$C$45</c15:sqref>
                  </c15:fullRef>
                </c:ext>
              </c:extLst>
              <c:f>('3-5 Oct1 Child Count Subtotals'!$C$37:$C$42,'3-5 Oct1 Child Count Subtotals'!$C$45)</c:f>
              <c:numCache>
                <c:formatCode>0%</c:formatCode>
                <c:ptCount val="7"/>
                <c:pt idx="0">
                  <c:v>0.37535277516462839</c:v>
                </c:pt>
                <c:pt idx="1">
                  <c:v>3.5643357374307516E-2</c:v>
                </c:pt>
                <c:pt idx="2">
                  <c:v>2.7176753423225671E-2</c:v>
                </c:pt>
                <c:pt idx="3">
                  <c:v>1.2438590989860981E-2</c:v>
                </c:pt>
                <c:pt idx="4">
                  <c:v>0.50182920455733249</c:v>
                </c:pt>
                <c:pt idx="5">
                  <c:v>1.1288805268109126E-2</c:v>
                </c:pt>
                <c:pt idx="6">
                  <c:v>3.4911675551374519E-2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67FA-407B-8A42-861E5C647F77}"/>
            </c:ext>
          </c:extLst>
        </c:ser>
        <c:dLbls>
          <c:dLblPos val="outEnd"/>
          <c:showLegendKey val="0"/>
          <c:showVal val="1"/>
          <c:showCatName val="0"/>
          <c:showSerName val="0"/>
          <c:showPercent val="0"/>
          <c:showBubbleSize val="0"/>
        </c:dLbls>
        <c:gapWidth val="182"/>
        <c:axId val="1372456559"/>
        <c:axId val="1372456975"/>
      </c:barChart>
      <c:catAx>
        <c:axId val="13724565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2456975"/>
        <c:crosses val="autoZero"/>
        <c:auto val="1"/>
        <c:lblAlgn val="ctr"/>
        <c:lblOffset val="100"/>
        <c:noMultiLvlLbl val="0"/>
      </c:catAx>
      <c:valAx>
        <c:axId val="1372456975"/>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3724565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r>
              <a:rPr lang="en-US" b="1">
                <a:solidFill>
                  <a:srgbClr val="012169"/>
                </a:solidFill>
              </a:rPr>
              <a:t>Children with Disabilities by Race/Ethnicity</a:t>
            </a:r>
          </a:p>
        </c:rich>
      </c:tx>
      <c:overlay val="1"/>
      <c:spPr>
        <a:noFill/>
        <a:ln>
          <a:noFill/>
        </a:ln>
        <a:effectLst/>
      </c:spPr>
      <c:txPr>
        <a:bodyPr rot="0" spcFirstLastPara="1" vertOverflow="ellipsis" vert="horz" wrap="square" anchor="t"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53AB-444F-9F32-BA89AA16941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53AB-444F-9F32-BA89AA16941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DA6-47E9-B18A-351E27D822F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DA6-47E9-B18A-351E27D822F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DA6-47E9-B18A-351E27D822F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2-53AB-444F-9F32-BA89AA16941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1-53AB-444F-9F32-BA89AA16941E}"/>
              </c:ext>
            </c:extLst>
          </c:dPt>
          <c:dLbls>
            <c:dLbl>
              <c:idx val="0"/>
              <c:layout>
                <c:manualLayout>
                  <c:x val="3.3352984586330098E-2"/>
                  <c:y val="-6.74640050316461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3AB-444F-9F32-BA89AA16941E}"/>
                </c:ext>
              </c:extLst>
            </c:dLbl>
            <c:dLbl>
              <c:idx val="2"/>
              <c:layout>
                <c:manualLayout>
                  <c:x val="2.5941210233812302E-2"/>
                  <c:y val="5.846880436075996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DA6-47E9-B18A-351E27D822F8}"/>
                </c:ext>
              </c:extLst>
            </c:dLbl>
            <c:dLbl>
              <c:idx val="3"/>
              <c:layout>
                <c:manualLayout>
                  <c:x val="-5.805889909472281E-2"/>
                  <c:y val="-1.799040134177229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DA6-47E9-B18A-351E27D822F8}"/>
                </c:ext>
              </c:extLst>
            </c:dLbl>
            <c:dLbl>
              <c:idx val="4"/>
              <c:layout>
                <c:manualLayout>
                  <c:x val="-2.4705914508392691E-2"/>
                  <c:y val="7.196160536708917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DA6-47E9-B18A-351E27D822F8}"/>
                </c:ext>
              </c:extLst>
            </c:dLbl>
            <c:dLbl>
              <c:idx val="5"/>
              <c:layout>
                <c:manualLayout>
                  <c:x val="-3.0882393135490835E-2"/>
                  <c:y val="-0.1439232107341783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3AB-444F-9F32-BA89AA16941E}"/>
                </c:ext>
              </c:extLst>
            </c:dLbl>
            <c:dLbl>
              <c:idx val="6"/>
              <c:layout>
                <c:manualLayout>
                  <c:x val="-8.8941292230213645E-2"/>
                  <c:y val="0.1079424080506337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3AB-444F-9F32-BA89AA1694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Subtotals'!$A$28:$A$34</c:f>
              <c:strCache>
                <c:ptCount val="7"/>
                <c:pt idx="0">
                  <c:v>American Indian or Alaska Native </c:v>
                </c:pt>
                <c:pt idx="1">
                  <c:v>Asian </c:v>
                </c:pt>
                <c:pt idx="2">
                  <c:v>Black or African American </c:v>
                </c:pt>
                <c:pt idx="3">
                  <c:v>Hispanic/Latino </c:v>
                </c:pt>
                <c:pt idx="4">
                  <c:v>Native Hawaiian or Other Pacific Islander </c:v>
                </c:pt>
                <c:pt idx="5">
                  <c:v>Two or More Races</c:v>
                </c:pt>
                <c:pt idx="6">
                  <c:v>White </c:v>
                </c:pt>
              </c:strCache>
            </c:strRef>
          </c:cat>
          <c:val>
            <c:numRef>
              <c:f>'5-21 Child Count Subtotals'!$B$28:$B$34</c:f>
              <c:numCache>
                <c:formatCode>#,##0</c:formatCode>
                <c:ptCount val="7"/>
                <c:pt idx="0">
                  <c:v>7649</c:v>
                </c:pt>
                <c:pt idx="1">
                  <c:v>2021</c:v>
                </c:pt>
                <c:pt idx="2">
                  <c:v>9543</c:v>
                </c:pt>
                <c:pt idx="3">
                  <c:v>69055</c:v>
                </c:pt>
                <c:pt idx="4">
                  <c:v>412</c:v>
                </c:pt>
                <c:pt idx="5">
                  <c:v>6238</c:v>
                </c:pt>
                <c:pt idx="6">
                  <c:v>49544</c:v>
                </c:pt>
              </c:numCache>
            </c:numRef>
          </c:val>
          <c:extLst>
            <c:ext xmlns:c16="http://schemas.microsoft.com/office/drawing/2014/chart" uri="{C3380CC4-5D6E-409C-BE32-E72D297353CC}">
              <c16:uniqueId val="{00000000-53AB-444F-9F32-BA89AA16941E}"/>
            </c:ext>
          </c:extLst>
        </c:ser>
        <c:dLbls>
          <c:dLblPos val="outEnd"/>
          <c:showLegendKey val="0"/>
          <c:showVal val="1"/>
          <c:showCatName val="0"/>
          <c:showSerName val="0"/>
          <c:showPercent val="0"/>
          <c:showBubbleSize val="0"/>
          <c:showLeaderLines val="1"/>
        </c:dLbls>
        <c:firstSliceAng val="53"/>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Child with Disabilities</a:t>
            </a:r>
            <a:r>
              <a:rPr lang="en-US" b="1" baseline="0">
                <a:solidFill>
                  <a:srgbClr val="012169"/>
                </a:solidFill>
                <a:latin typeface="Arial" panose="020B0604020202020204" pitchFamily="34" charset="0"/>
                <a:cs typeface="Arial" panose="020B0604020202020204" pitchFamily="34" charset="0"/>
              </a:rPr>
              <a:t> by Age</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Subtotals'!$C$49</c:f>
              <c:strCache>
                <c:ptCount val="1"/>
                <c:pt idx="0">
                  <c:v>Percentage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3-2B03-446E-BD4D-890CF93C59C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2B03-446E-BD4D-890CF93C59C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1-2B03-446E-BD4D-890CF93C59CD}"/>
              </c:ext>
            </c:extLst>
          </c:dPt>
          <c:dLbls>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2B03-446E-BD4D-890CF93C59CD}"/>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2B03-446E-BD4D-890CF93C59CD}"/>
                </c:ext>
              </c:extLst>
            </c:dLbl>
            <c:dLbl>
              <c:idx val="2"/>
              <c:layout>
                <c:manualLayout>
                  <c:x val="-0.10279087481297115"/>
                  <c:y val="6.630844354781564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03-446E-BD4D-890CF93C59CD}"/>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Subtotals'!$A$50:$A$52</c:f>
              <c:strCache>
                <c:ptCount val="3"/>
                <c:pt idx="0">
                  <c:v>3</c:v>
                </c:pt>
                <c:pt idx="1">
                  <c:v>4</c:v>
                </c:pt>
                <c:pt idx="2">
                  <c:v>5 In Preschool</c:v>
                </c:pt>
              </c:strCache>
            </c:strRef>
          </c:cat>
          <c:val>
            <c:numRef>
              <c:f>'3-5 Oct1 Child Count Subtotals'!$C$50:$C$52</c:f>
              <c:numCache>
                <c:formatCode>0%</c:formatCode>
                <c:ptCount val="3"/>
                <c:pt idx="0">
                  <c:v>0.35549283997073272</c:v>
                </c:pt>
                <c:pt idx="1">
                  <c:v>0.5896310233092924</c:v>
                </c:pt>
                <c:pt idx="2">
                  <c:v>5.4876136719974912E-2</c:v>
                </c:pt>
              </c:numCache>
            </c:numRef>
          </c:val>
          <c:extLst>
            <c:ext xmlns:c16="http://schemas.microsoft.com/office/drawing/2014/chart" uri="{C3380CC4-5D6E-409C-BE32-E72D297353CC}">
              <c16:uniqueId val="{00000000-2B03-446E-BD4D-890CF93C59C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Children</a:t>
            </a:r>
            <a:r>
              <a:rPr lang="en-US" b="1" baseline="0">
                <a:solidFill>
                  <a:srgbClr val="012169"/>
                </a:solidFill>
                <a:latin typeface="Arial" panose="020B0604020202020204" pitchFamily="34" charset="0"/>
                <a:cs typeface="Arial" panose="020B0604020202020204" pitchFamily="34" charset="0"/>
              </a:rPr>
              <a:t> with Disabilities by Gender </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tx>
            <c:strRef>
              <c:f>'3-5 Oct1 Child Count Subtotals'!$C$56</c:f>
              <c:strCache>
                <c:ptCount val="1"/>
                <c:pt idx="0">
                  <c:v>Percentage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2-70E7-4295-8F32-39E99DFF1E5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70E7-4295-8F32-39E99DFF1E51}"/>
              </c:ext>
            </c:extLst>
          </c:dPt>
          <c:dLbls>
            <c:dLbl>
              <c:idx val="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2-70E7-4295-8F32-39E99DFF1E51}"/>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70E7-4295-8F32-39E99DFF1E5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'3-5 Oct1 Child Count Subtotals'!$A$57:$A$58</c:f>
              <c:strCache>
                <c:ptCount val="2"/>
                <c:pt idx="0">
                  <c:v>Male</c:v>
                </c:pt>
                <c:pt idx="1">
                  <c:v>Female</c:v>
                </c:pt>
              </c:strCache>
            </c:strRef>
          </c:cat>
          <c:val>
            <c:numRef>
              <c:f>'3-5 Oct1 Child Count Subtotals'!$C$57:$C$58</c:f>
              <c:numCache>
                <c:formatCode>0%</c:formatCode>
                <c:ptCount val="2"/>
                <c:pt idx="0">
                  <c:v>0.68694470575938116</c:v>
                </c:pt>
                <c:pt idx="1">
                  <c:v>0.31305529424061879</c:v>
                </c:pt>
              </c:numCache>
            </c:numRef>
          </c:val>
          <c:extLst>
            <c:ext xmlns:c16="http://schemas.microsoft.com/office/drawing/2014/chart" uri="{C3380CC4-5D6E-409C-BE32-E72D297353CC}">
              <c16:uniqueId val="{00000000-70E7-4295-8F32-39E99DFF1E51}"/>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060"/>
                </a:solidFill>
                <a:effectLst/>
                <a:latin typeface="Arial" panose="020B0604020202020204" pitchFamily="34" charset="0"/>
                <a:cs typeface="Arial" panose="020B0604020202020204" pitchFamily="34" charset="0"/>
              </a:rPr>
              <a:t>Student Percent by Age and Disability Category </a:t>
            </a:r>
            <a:endParaRPr lang="en-US">
              <a:solidFill>
                <a:srgbClr val="00206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v>3</c:v>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2EF4-4083-9D02-A8DB098B26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c:f>
              <c:strCache>
                <c:ptCount val="3"/>
                <c:pt idx="0">
                  <c:v>Developmental Delay</c:v>
                </c:pt>
                <c:pt idx="1">
                  <c:v>Hearing Impairment</c:v>
                </c:pt>
                <c:pt idx="2">
                  <c:v>Speech or Language Impairment</c:v>
                </c:pt>
              </c:strCache>
            </c:strRef>
          </c:cat>
          <c:val>
            <c:numRef>
              <c:extLst>
                <c:ext xmlns:c15="http://schemas.microsoft.com/office/drawing/2012/chart" uri="{02D57815-91ED-43cb-92C2-25804820EDAC}">
                  <c15:fullRef>
                    <c15:sqref>'3-5 Disability by Data'!$B$26:$B$38</c15:sqref>
                  </c15:fullRef>
                </c:ext>
              </c:extLst>
              <c:f>('3-5 Disability by Data'!$B$28,'3-5 Disability by Data'!$B$30,'3-5 Disability by Data'!$B$36)</c:f>
              <c:numCache>
                <c:formatCode>0%</c:formatCode>
                <c:ptCount val="3"/>
                <c:pt idx="0">
                  <c:v>0.36127297176154188</c:v>
                </c:pt>
                <c:pt idx="1">
                  <c:v>0</c:v>
                </c:pt>
                <c:pt idx="2">
                  <c:v>0.33786848072562359</c:v>
                </c:pt>
              </c:numCache>
            </c:numRef>
          </c:val>
          <c:extLst>
            <c:ext xmlns:c16="http://schemas.microsoft.com/office/drawing/2014/chart" uri="{C3380CC4-5D6E-409C-BE32-E72D297353CC}">
              <c16:uniqueId val="{00000000-43BD-4E1C-BB3E-F311BD8EFA1B}"/>
            </c:ext>
          </c:extLst>
        </c:ser>
        <c:ser>
          <c:idx val="1"/>
          <c:order val="1"/>
          <c:tx>
            <c:strRef>
              <c:f>'3-5 Disability by Data'!$C$25</c:f>
              <c:strCache>
                <c:ptCount val="1"/>
                <c:pt idx="0">
                  <c:v>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c:f>
              <c:strCache>
                <c:ptCount val="3"/>
                <c:pt idx="0">
                  <c:v>Developmental Delay</c:v>
                </c:pt>
                <c:pt idx="1">
                  <c:v>Hearing Impairment</c:v>
                </c:pt>
                <c:pt idx="2">
                  <c:v>Speech or Language Impairment</c:v>
                </c:pt>
              </c:strCache>
            </c:strRef>
          </c:cat>
          <c:val>
            <c:numRef>
              <c:extLst>
                <c:ext xmlns:c15="http://schemas.microsoft.com/office/drawing/2012/chart" uri="{02D57815-91ED-43cb-92C2-25804820EDAC}">
                  <c15:fullRef>
                    <c15:sqref>'3-5 Disability by Data'!$C$26:$C$38</c15:sqref>
                  </c15:fullRef>
                </c:ext>
              </c:extLst>
              <c:f>('3-5 Disability by Data'!$C$28,'3-5 Disability by Data'!$C$30,'3-5 Disability by Data'!$C$36)</c:f>
              <c:numCache>
                <c:formatCode>0%</c:formatCode>
                <c:ptCount val="3"/>
                <c:pt idx="0">
                  <c:v>0.58449125952487668</c:v>
                </c:pt>
                <c:pt idx="1">
                  <c:v>0.57983193277310929</c:v>
                </c:pt>
                <c:pt idx="2">
                  <c:v>0.6050642479213908</c:v>
                </c:pt>
              </c:numCache>
            </c:numRef>
          </c:val>
          <c:extLst>
            <c:ext xmlns:c15="http://schemas.microsoft.com/office/drawing/2012/chart" uri="{02D57815-91ED-43cb-92C2-25804820EDAC}">
              <c15:categoryFilterExceptions>
                <c15:categoryFilterException>
                  <c15:sqref>'3-5 Disability by Data'!$C$38</c15:sqref>
                  <c15:dLbl>
                    <c:idx val="2"/>
                    <c:delete val="1"/>
                    <c:extLst>
                      <c:ext uri="{CE6537A1-D6FC-4f65-9D91-7224C49458BB}"/>
                      <c:ext xmlns:c16="http://schemas.microsoft.com/office/drawing/2014/chart" uri="{C3380CC4-5D6E-409C-BE32-E72D297353CC}">
                        <c16:uniqueId val="{00000000-7935-4494-923B-5179090F1141}"/>
                      </c:ext>
                    </c:extLst>
                  </c15:dLbl>
                </c15:categoryFilterException>
              </c15:categoryFilterExceptions>
            </c:ext>
            <c:ext xmlns:c16="http://schemas.microsoft.com/office/drawing/2014/chart" uri="{C3380CC4-5D6E-409C-BE32-E72D297353CC}">
              <c16:uniqueId val="{00000001-43BD-4E1C-BB3E-F311BD8EFA1B}"/>
            </c:ext>
          </c:extLst>
        </c:ser>
        <c:ser>
          <c:idx val="2"/>
          <c:order val="2"/>
          <c:tx>
            <c:strRef>
              <c:f>'3-5 Disability by Data'!$D$25</c:f>
              <c:strCache>
                <c:ptCount val="1"/>
                <c:pt idx="0">
                  <c:v>5 In Preschool</c:v>
                </c:pt>
              </c:strCache>
            </c:strRef>
          </c:tx>
          <c:spPr>
            <a:solidFill>
              <a:schemeClr val="accent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2EF4-4083-9D02-A8DB098B267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Data'!$A$26:$A$38</c15:sqref>
                  </c15:fullRef>
                </c:ext>
              </c:extLst>
              <c:f>('3-5 Disability by Data'!$A$28,'3-5 Disability by Data'!$A$30,'3-5 Disability by Data'!$A$36)</c:f>
              <c:strCache>
                <c:ptCount val="3"/>
                <c:pt idx="0">
                  <c:v>Developmental Delay</c:v>
                </c:pt>
                <c:pt idx="1">
                  <c:v>Hearing Impairment</c:v>
                </c:pt>
                <c:pt idx="2">
                  <c:v>Speech or Language Impairment</c:v>
                </c:pt>
              </c:strCache>
            </c:strRef>
          </c:cat>
          <c:val>
            <c:numRef>
              <c:extLst>
                <c:ext xmlns:c15="http://schemas.microsoft.com/office/drawing/2012/chart" uri="{02D57815-91ED-43cb-92C2-25804820EDAC}">
                  <c15:fullRef>
                    <c15:sqref>'3-5 Disability by Data'!$D$26:$D$38</c15:sqref>
                  </c15:fullRef>
                </c:ext>
              </c:extLst>
              <c:f>('3-5 Disability by Data'!$D$28,'3-5 Disability by Data'!$D$30,'3-5 Disability by Data'!$D$36)</c:f>
              <c:numCache>
                <c:formatCode>0%</c:formatCode>
                <c:ptCount val="3"/>
                <c:pt idx="0">
                  <c:v>5.423576871358135E-2</c:v>
                </c:pt>
                <c:pt idx="1">
                  <c:v>0</c:v>
                </c:pt>
                <c:pt idx="2">
                  <c:v>5.7067271352985637E-2</c:v>
                </c:pt>
              </c:numCache>
            </c:numRef>
          </c:val>
          <c:extLst>
            <c:ext xmlns:c15="http://schemas.microsoft.com/office/drawing/2012/chart" uri="{02D57815-91ED-43cb-92C2-25804820EDAC}">
              <c15:categoryFilterExceptions>
                <c15:categoryFilterException>
                  <c15:sqref>'3-5 Disability by Data'!$D$38</c15:sqref>
                  <c15:dLbl>
                    <c:idx val="2"/>
                    <c:delete val="1"/>
                    <c:extLst>
                      <c:ext uri="{CE6537A1-D6FC-4f65-9D91-7224C49458BB}"/>
                      <c:ext xmlns:c16="http://schemas.microsoft.com/office/drawing/2014/chart" uri="{C3380CC4-5D6E-409C-BE32-E72D297353CC}">
                        <c16:uniqueId val="{00000001-7935-4494-923B-5179090F1141}"/>
                      </c:ext>
                    </c:extLst>
                  </c15:dLbl>
                </c15:categoryFilterException>
              </c15:categoryFilterExceptions>
            </c:ext>
            <c:ext xmlns:c16="http://schemas.microsoft.com/office/drawing/2014/chart" uri="{C3380CC4-5D6E-409C-BE32-E72D297353CC}">
              <c16:uniqueId val="{00000002-43BD-4E1C-BB3E-F311BD8EFA1B}"/>
            </c:ext>
          </c:extLst>
        </c:ser>
        <c:dLbls>
          <c:dLblPos val="outEnd"/>
          <c:showLegendKey val="0"/>
          <c:showVal val="1"/>
          <c:showCatName val="0"/>
          <c:showSerName val="0"/>
          <c:showPercent val="0"/>
          <c:showBubbleSize val="0"/>
        </c:dLbls>
        <c:gapWidth val="182"/>
        <c:axId val="141883296"/>
        <c:axId val="141882464"/>
        <c:extLst>
          <c:ext xmlns:c15="http://schemas.microsoft.com/office/drawing/2012/chart" uri="{02D57815-91ED-43cb-92C2-25804820EDAC}">
            <c15:filteredBarSeries>
              <c15:ser>
                <c:idx val="3"/>
                <c:order val="3"/>
                <c:tx>
                  <c:strRef>
                    <c:extLst>
                      <c:ext uri="{02D57815-91ED-43cb-92C2-25804820EDAC}">
                        <c15:formulaRef>
                          <c15:sqref>'3-5 Disability by Data'!$E$25</c15:sqref>
                        </c15:formulaRef>
                      </c:ext>
                    </c:extLst>
                    <c:strCache>
                      <c:ptCount val="1"/>
                      <c:pt idx="0">
                        <c:v>Calculated Total</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'3-5 Disability by Data'!$A$26:$A$38</c15:sqref>
                        </c15:fullRef>
                        <c15:formulaRef>
                          <c15:sqref>('3-5 Disability by Data'!$A$28,'3-5 Disability by Data'!$A$30,'3-5 Disability by Data'!$A$36)</c15:sqref>
                        </c15:formulaRef>
                      </c:ext>
                    </c:extLst>
                    <c:strCache>
                      <c:ptCount val="3"/>
                      <c:pt idx="0">
                        <c:v>Developmental Delay</c:v>
                      </c:pt>
                      <c:pt idx="1">
                        <c:v>Hearing Impairment</c:v>
                      </c:pt>
                      <c:pt idx="2">
                        <c:v>Speech or Language Impairment</c:v>
                      </c:pt>
                    </c:strCache>
                  </c:strRef>
                </c:cat>
                <c:val>
                  <c:numRef>
                    <c:extLst>
                      <c:ext uri="{02D57815-91ED-43cb-92C2-25804820EDAC}">
                        <c15:fullRef>
                          <c15:sqref>'3-5 Disability by Data'!$E$26:$E$38</c15:sqref>
                        </c15:fullRef>
                        <c15:formulaRef>
                          <c15:sqref>('3-5 Disability by Data'!$E$28,'3-5 Disability by Data'!$E$30,'3-5 Disability by Data'!$E$36)</c15:sqref>
                        </c15:formulaRef>
                      </c:ext>
                    </c:extLst>
                    <c:numCache>
                      <c:formatCode>0%</c:formatCode>
                      <c:ptCount val="3"/>
                      <c:pt idx="0">
                        <c:v>0.69959234869865161</c:v>
                      </c:pt>
                      <c:pt idx="1">
                        <c:v>1.2438590989860981E-2</c:v>
                      </c:pt>
                      <c:pt idx="2">
                        <c:v>0.27657572906867356</c:v>
                      </c:pt>
                    </c:numCache>
                  </c:numRef>
                </c:val>
                <c:extLst>
                  <c:ext xmlns:c16="http://schemas.microsoft.com/office/drawing/2014/chart" uri="{C3380CC4-5D6E-409C-BE32-E72D297353CC}">
                    <c16:uniqueId val="{00000000-F7CD-44BD-9FA0-3C0451E25936}"/>
                  </c:ext>
                </c:extLst>
              </c15:ser>
            </c15:filteredBarSeries>
          </c:ext>
        </c:extLst>
      </c:barChart>
      <c:catAx>
        <c:axId val="141883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82464"/>
        <c:crosses val="autoZero"/>
        <c:auto val="1"/>
        <c:lblAlgn val="ctr"/>
        <c:lblOffset val="100"/>
        <c:noMultiLvlLbl val="0"/>
      </c:catAx>
      <c:valAx>
        <c:axId val="141882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1883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50" b="1">
                <a:solidFill>
                  <a:srgbClr val="012169"/>
                </a:solidFill>
                <a:latin typeface="Arial" panose="020B0604020202020204" pitchFamily="34" charset="0"/>
                <a:cs typeface="Arial" panose="020B0604020202020204" pitchFamily="34" charset="0"/>
              </a:rPr>
              <a:t>Student Percent by Race/Ethnicity </a:t>
            </a:r>
            <a:r>
              <a:rPr lang="en-US" sz="1450" b="1" baseline="0">
                <a:solidFill>
                  <a:srgbClr val="012169"/>
                </a:solidFill>
                <a:latin typeface="Arial" panose="020B0604020202020204" pitchFamily="34" charset="0"/>
                <a:cs typeface="Arial" panose="020B0604020202020204" pitchFamily="34" charset="0"/>
              </a:rPr>
              <a:t>and Disability Category </a:t>
            </a:r>
            <a:endParaRPr lang="en-US" sz="1450"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5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Disability by Data'!$B$59</c:f>
              <c:strCache>
                <c:ptCount val="1"/>
                <c:pt idx="0">
                  <c:v>American Indian or Alaska Native</c:v>
                </c:pt>
              </c:strCache>
            </c:strRef>
          </c:tx>
          <c:spPr>
            <a:solidFill>
              <a:schemeClr val="accent1"/>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329B-4297-8DD1-ED804528E542}"/>
                </c:ext>
              </c:extLst>
            </c:dLbl>
            <c:dLbl>
              <c:idx val="3"/>
              <c:delete val="1"/>
              <c:extLst>
                <c:ext xmlns:c15="http://schemas.microsoft.com/office/drawing/2012/chart" uri="{CE6537A1-D6FC-4f65-9D91-7224C49458BB}"/>
                <c:ext xmlns:c16="http://schemas.microsoft.com/office/drawing/2014/chart" uri="{C3380CC4-5D6E-409C-BE32-E72D297353CC}">
                  <c16:uniqueId val="{00000006-329B-4297-8DD1-ED804528E5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Data'!$B$60:$B$72</c15:sqref>
                  </c15:fullRef>
                </c:ext>
              </c:extLst>
              <c:f>('3-5 Disability by Data'!$B$62,'3-5 Disability by Data'!$B$64,'3-5 Disability by Data'!$B$70,'3-5 Disability by Data'!$B$72)</c:f>
              <c:numCache>
                <c:formatCode>0%</c:formatCode>
                <c:ptCount val="4"/>
                <c:pt idx="0">
                  <c:v>0.67796610169491522</c:v>
                </c:pt>
                <c:pt idx="1">
                  <c:v>0</c:v>
                </c:pt>
                <c:pt idx="2">
                  <c:v>0.29378531073446329</c:v>
                </c:pt>
                <c:pt idx="3">
                  <c:v>0</c:v>
                </c:pt>
              </c:numCache>
            </c:numRef>
          </c:val>
          <c:extLst>
            <c:ext xmlns:c16="http://schemas.microsoft.com/office/drawing/2014/chart" uri="{C3380CC4-5D6E-409C-BE32-E72D297353CC}">
              <c16:uniqueId val="{00000000-4255-40A2-A9D4-0642C443A964}"/>
            </c:ext>
          </c:extLst>
        </c:ser>
        <c:ser>
          <c:idx val="1"/>
          <c:order val="1"/>
          <c:tx>
            <c:strRef>
              <c:f>'3-5 Disability by Data'!$C$59</c:f>
              <c:strCache>
                <c:ptCount val="1"/>
                <c:pt idx="0">
                  <c:v>Asian</c:v>
                </c:pt>
              </c:strCache>
            </c:strRef>
          </c:tx>
          <c:spPr>
            <a:solidFill>
              <a:schemeClr val="accent2"/>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329B-4297-8DD1-ED804528E542}"/>
                </c:ext>
              </c:extLst>
            </c:dLbl>
            <c:dLbl>
              <c:idx val="2"/>
              <c:delete val="1"/>
              <c:extLst>
                <c:ext xmlns:c15="http://schemas.microsoft.com/office/drawing/2012/chart" uri="{CE6537A1-D6FC-4f65-9D91-7224C49458BB}"/>
                <c:ext xmlns:c16="http://schemas.microsoft.com/office/drawing/2014/chart" uri="{C3380CC4-5D6E-409C-BE32-E72D297353CC}">
                  <c16:uniqueId val="{00000005-329B-4297-8DD1-ED804528E542}"/>
                </c:ext>
              </c:extLst>
            </c:dLbl>
            <c:dLbl>
              <c:idx val="3"/>
              <c:delete val="1"/>
              <c:extLst>
                <c:ext xmlns:c15="http://schemas.microsoft.com/office/drawing/2012/chart" uri="{CE6537A1-D6FC-4f65-9D91-7224C49458BB}"/>
                <c:ext xmlns:c16="http://schemas.microsoft.com/office/drawing/2014/chart" uri="{C3380CC4-5D6E-409C-BE32-E72D297353CC}">
                  <c16:uniqueId val="{00000007-329B-4297-8DD1-ED804528E5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Data'!$C$60:$C$72</c15:sqref>
                  </c15:fullRef>
                </c:ext>
              </c:extLst>
              <c:f>('3-5 Disability by Data'!$C$62,'3-5 Disability by Data'!$C$64,'3-5 Disability by Data'!$C$70,'3-5 Disability by Data'!$C$72)</c:f>
              <c:numCache>
                <c:formatCode>0%</c:formatCode>
                <c:ptCount val="4"/>
                <c:pt idx="0">
                  <c:v>0.79200000000000004</c:v>
                </c:pt>
                <c:pt idx="1">
                  <c:v>0</c:v>
                </c:pt>
                <c:pt idx="2">
                  <c:v>0</c:v>
                </c:pt>
                <c:pt idx="3">
                  <c:v>0</c:v>
                </c:pt>
              </c:numCache>
            </c:numRef>
          </c:val>
          <c:extLst>
            <c:ext xmlns:c16="http://schemas.microsoft.com/office/drawing/2014/chart" uri="{C3380CC4-5D6E-409C-BE32-E72D297353CC}">
              <c16:uniqueId val="{00000001-4255-40A2-A9D4-0642C443A964}"/>
            </c:ext>
          </c:extLst>
        </c:ser>
        <c:ser>
          <c:idx val="2"/>
          <c:order val="2"/>
          <c:tx>
            <c:strRef>
              <c:f>'3-5 Disability by Data'!$D$59</c:f>
              <c:strCache>
                <c:ptCount val="1"/>
                <c:pt idx="0">
                  <c:v>Black or African American</c:v>
                </c:pt>
              </c:strCache>
            </c:strRef>
          </c:tx>
          <c:spPr>
            <a:solidFill>
              <a:schemeClr val="accent3"/>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329B-4297-8DD1-ED804528E542}"/>
                </c:ext>
              </c:extLst>
            </c:dLbl>
            <c:dLbl>
              <c:idx val="3"/>
              <c:delete val="1"/>
              <c:extLst>
                <c:ext xmlns:c15="http://schemas.microsoft.com/office/drawing/2012/chart" uri="{CE6537A1-D6FC-4f65-9D91-7224C49458BB}"/>
                <c:ext xmlns:c16="http://schemas.microsoft.com/office/drawing/2014/chart" uri="{C3380CC4-5D6E-409C-BE32-E72D297353CC}">
                  <c16:uniqueId val="{00000008-329B-4297-8DD1-ED804528E5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Data'!$D$60:$D$72</c15:sqref>
                  </c15:fullRef>
                </c:ext>
              </c:extLst>
              <c:f>('3-5 Disability by Data'!$D$62,'3-5 Disability by Data'!$D$64,'3-5 Disability by Data'!$D$70,'3-5 Disability by Data'!$D$72)</c:f>
              <c:numCache>
                <c:formatCode>0%</c:formatCode>
                <c:ptCount val="4"/>
                <c:pt idx="0">
                  <c:v>0.77479338842975209</c:v>
                </c:pt>
                <c:pt idx="1">
                  <c:v>0</c:v>
                </c:pt>
                <c:pt idx="2">
                  <c:v>0.19421487603305784</c:v>
                </c:pt>
                <c:pt idx="3">
                  <c:v>0</c:v>
                </c:pt>
              </c:numCache>
            </c:numRef>
          </c:val>
          <c:extLst>
            <c:ext xmlns:c16="http://schemas.microsoft.com/office/drawing/2014/chart" uri="{C3380CC4-5D6E-409C-BE32-E72D297353CC}">
              <c16:uniqueId val="{00000002-4255-40A2-A9D4-0642C443A964}"/>
            </c:ext>
          </c:extLst>
        </c:ser>
        <c:ser>
          <c:idx val="3"/>
          <c:order val="3"/>
          <c:tx>
            <c:strRef>
              <c:f>'3-5 Disability by Data'!$E$59</c:f>
              <c:strCache>
                <c:ptCount val="1"/>
                <c:pt idx="0">
                  <c:v>Hispanic/
Latino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Data'!$E$60:$E$72</c15:sqref>
                  </c15:fullRef>
                </c:ext>
              </c:extLst>
              <c:f>('3-5 Disability by Data'!$E$62,'3-5 Disability by Data'!$E$64,'3-5 Disability by Data'!$E$70,'3-5 Disability by Data'!$E$72)</c:f>
              <c:numCache>
                <c:formatCode>0%</c:formatCode>
                <c:ptCount val="4"/>
                <c:pt idx="0">
                  <c:v>0.72159717626296049</c:v>
                </c:pt>
                <c:pt idx="1">
                  <c:v>1.2795058460180895E-2</c:v>
                </c:pt>
                <c:pt idx="2">
                  <c:v>0.25766600485329805</c:v>
                </c:pt>
                <c:pt idx="3">
                  <c:v>6.1769247738804323E-3</c:v>
                </c:pt>
              </c:numCache>
            </c:numRef>
          </c:val>
          <c:extLst>
            <c:ext xmlns:c16="http://schemas.microsoft.com/office/drawing/2014/chart" uri="{C3380CC4-5D6E-409C-BE32-E72D297353CC}">
              <c16:uniqueId val="{00000003-4255-40A2-A9D4-0642C443A964}"/>
            </c:ext>
          </c:extLst>
        </c:ser>
        <c:ser>
          <c:idx val="4"/>
          <c:order val="4"/>
          <c:tx>
            <c:strRef>
              <c:f>'3-5 Disability by Data'!$F$59</c:f>
              <c:strCache>
                <c:ptCount val="1"/>
                <c:pt idx="0">
                  <c:v>Native Hawaiian or Other Pacific Islander</c:v>
                </c:pt>
              </c:strCache>
            </c:strRef>
          </c:tx>
          <c:spPr>
            <a:solidFill>
              <a:schemeClr val="accent5"/>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329B-4297-8DD1-ED804528E542}"/>
                </c:ext>
              </c:extLst>
            </c:dLbl>
            <c:dLbl>
              <c:idx val="2"/>
              <c:delete val="1"/>
              <c:extLst>
                <c:ext xmlns:c15="http://schemas.microsoft.com/office/drawing/2012/chart" uri="{CE6537A1-D6FC-4f65-9D91-7224C49458BB}"/>
                <c:ext xmlns:c16="http://schemas.microsoft.com/office/drawing/2014/chart" uri="{C3380CC4-5D6E-409C-BE32-E72D297353CC}">
                  <c16:uniqueId val="{0000000B-329B-4297-8DD1-ED804528E542}"/>
                </c:ext>
              </c:extLst>
            </c:dLbl>
            <c:dLbl>
              <c:idx val="3"/>
              <c:delete val="1"/>
              <c:extLst>
                <c:ext xmlns:c15="http://schemas.microsoft.com/office/drawing/2012/chart" uri="{CE6537A1-D6FC-4f65-9D91-7224C49458BB}"/>
                <c:ext xmlns:c16="http://schemas.microsoft.com/office/drawing/2014/chart" uri="{C3380CC4-5D6E-409C-BE32-E72D297353CC}">
                  <c16:uniqueId val="{00000009-329B-4297-8DD1-ED804528E5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Data'!$F$60:$F$72</c15:sqref>
                  </c15:fullRef>
                </c:ext>
              </c:extLst>
              <c:f>('3-5 Disability by Data'!$F$62,'3-5 Disability by Data'!$F$64,'3-5 Disability by Data'!$F$70,'3-5 Disability by Data'!$F$72)</c:f>
              <c:numCache>
                <c:formatCode>0%</c:formatCode>
                <c:ptCount val="4"/>
                <c:pt idx="0">
                  <c:v>0.78125</c:v>
                </c:pt>
                <c:pt idx="1">
                  <c:v>0</c:v>
                </c:pt>
                <c:pt idx="2">
                  <c:v>0</c:v>
                </c:pt>
                <c:pt idx="3">
                  <c:v>0</c:v>
                </c:pt>
              </c:numCache>
            </c:numRef>
          </c:val>
          <c:extLst>
            <c:ext xmlns:c16="http://schemas.microsoft.com/office/drawing/2014/chart" uri="{C3380CC4-5D6E-409C-BE32-E72D297353CC}">
              <c16:uniqueId val="{00000004-4255-40A2-A9D4-0642C443A964}"/>
            </c:ext>
          </c:extLst>
        </c:ser>
        <c:ser>
          <c:idx val="5"/>
          <c:order val="5"/>
          <c:tx>
            <c:strRef>
              <c:f>'3-5 Disability by Data'!$G$59</c:f>
              <c:strCache>
                <c:ptCount val="1"/>
                <c:pt idx="0">
                  <c:v>Two or more races</c:v>
                </c:pt>
              </c:strCache>
            </c:strRef>
          </c:tx>
          <c:spPr>
            <a:solidFill>
              <a:schemeClr val="accent6"/>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329B-4297-8DD1-ED804528E542}"/>
                </c:ext>
              </c:extLst>
            </c:dLbl>
            <c:dLbl>
              <c:idx val="3"/>
              <c:delete val="1"/>
              <c:extLst>
                <c:ext xmlns:c15="http://schemas.microsoft.com/office/drawing/2012/chart" uri="{CE6537A1-D6FC-4f65-9D91-7224C49458BB}"/>
                <c:ext xmlns:c16="http://schemas.microsoft.com/office/drawing/2014/chart" uri="{C3380CC4-5D6E-409C-BE32-E72D297353CC}">
                  <c16:uniqueId val="{0000000A-329B-4297-8DD1-ED804528E54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Data'!$G$60:$G$72</c15:sqref>
                  </c15:fullRef>
                </c:ext>
              </c:extLst>
              <c:f>('3-5 Disability by Data'!$G$62,'3-5 Disability by Data'!$G$64,'3-5 Disability by Data'!$G$70,'3-5 Disability by Data'!$G$72)</c:f>
              <c:numCache>
                <c:formatCode>0%</c:formatCode>
                <c:ptCount val="4"/>
                <c:pt idx="0">
                  <c:v>0.71395348837209305</c:v>
                </c:pt>
                <c:pt idx="1">
                  <c:v>0</c:v>
                </c:pt>
                <c:pt idx="2">
                  <c:v>0.26744186046511625</c:v>
                </c:pt>
                <c:pt idx="3">
                  <c:v>0</c:v>
                </c:pt>
              </c:numCache>
            </c:numRef>
          </c:val>
          <c:extLst>
            <c:ext xmlns:c16="http://schemas.microsoft.com/office/drawing/2014/chart" uri="{C3380CC4-5D6E-409C-BE32-E72D297353CC}">
              <c16:uniqueId val="{00000005-4255-40A2-A9D4-0642C443A964}"/>
            </c:ext>
          </c:extLst>
        </c:ser>
        <c:ser>
          <c:idx val="6"/>
          <c:order val="6"/>
          <c:tx>
            <c:strRef>
              <c:f>'3-5 Disability by Data'!$H$59</c:f>
              <c:strCache>
                <c:ptCount val="1"/>
                <c:pt idx="0">
                  <c:v>White</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Disability by Data'!$A$60:$A$72</c15:sqref>
                  </c15:fullRef>
                </c:ext>
              </c:extLst>
              <c:f>('3-5 Disability by Data'!$A$62,'3-5 Disability by Data'!$A$64,'3-5 Disability by Data'!$A$70,'3-5 Disability by Data'!$A$72)</c:f>
              <c:strCache>
                <c:ptCount val="4"/>
                <c:pt idx="0">
                  <c:v>Developmental Delay</c:v>
                </c:pt>
                <c:pt idx="1">
                  <c:v>Hearing Impairment</c:v>
                </c:pt>
                <c:pt idx="2">
                  <c:v>Specific Learning Disability</c:v>
                </c:pt>
                <c:pt idx="3">
                  <c:v>Visual Impairment</c:v>
                </c:pt>
              </c:strCache>
            </c:strRef>
          </c:cat>
          <c:val>
            <c:numRef>
              <c:extLst>
                <c:ext xmlns:c15="http://schemas.microsoft.com/office/drawing/2012/chart" uri="{02D57815-91ED-43cb-92C2-25804820EDAC}">
                  <c15:fullRef>
                    <c15:sqref>'3-5 Disability by Data'!$H$60:$H$72</c15:sqref>
                  </c15:fullRef>
                </c:ext>
              </c:extLst>
              <c:f>('3-5 Disability by Data'!$H$62,'3-5 Disability by Data'!$H$64,'3-5 Disability by Data'!$H$70,'3-5 Disability by Data'!$H$72)</c:f>
              <c:numCache>
                <c:formatCode>0%</c:formatCode>
                <c:ptCount val="4"/>
                <c:pt idx="0">
                  <c:v>0.65355912743972444</c:v>
                </c:pt>
                <c:pt idx="1">
                  <c:v>1.2916188289322618E-2</c:v>
                </c:pt>
                <c:pt idx="2">
                  <c:v>0.31974741676234214</c:v>
                </c:pt>
                <c:pt idx="3">
                  <c:v>1.0619977037887486E-2</c:v>
                </c:pt>
              </c:numCache>
            </c:numRef>
          </c:val>
          <c:extLst>
            <c:ext xmlns:c16="http://schemas.microsoft.com/office/drawing/2014/chart" uri="{C3380CC4-5D6E-409C-BE32-E72D297353CC}">
              <c16:uniqueId val="{00000006-4255-40A2-A9D4-0642C443A964}"/>
            </c:ext>
          </c:extLst>
        </c:ser>
        <c:dLbls>
          <c:dLblPos val="outEnd"/>
          <c:showLegendKey val="0"/>
          <c:showVal val="1"/>
          <c:showCatName val="0"/>
          <c:showSerName val="0"/>
          <c:showPercent val="0"/>
          <c:showBubbleSize val="0"/>
        </c:dLbls>
        <c:gapWidth val="150"/>
        <c:axId val="1445202911"/>
        <c:axId val="1445201247"/>
        <c:extLst>
          <c:ext xmlns:c15="http://schemas.microsoft.com/office/drawing/2012/chart" uri="{02D57815-91ED-43cb-92C2-25804820EDAC}">
            <c15:filteredBarSeries>
              <c15:ser>
                <c:idx val="7"/>
                <c:order val="7"/>
                <c:tx>
                  <c:strRef>
                    <c:extLst>
                      <c:ext uri="{02D57815-91ED-43cb-92C2-25804820EDAC}">
                        <c15:formulaRef>
                          <c15:sqref>'3-5 Disability by Data'!$I$59</c15:sqref>
                        </c15:formulaRef>
                      </c:ext>
                    </c:extLst>
                    <c:strCache>
                      <c:ptCount val="1"/>
                      <c:pt idx="0">
                        <c:v>Calculated Total</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'3-5 Disability by Data'!$A$60:$A$72</c15:sqref>
                        </c15:fullRef>
                        <c15:formulaRef>
                          <c15:sqref>('3-5 Disability by Data'!$A$62,'3-5 Disability by Data'!$A$64,'3-5 Disability by Data'!$A$70,'3-5 Disability by Data'!$A$72)</c15:sqref>
                        </c15:formulaRef>
                      </c:ext>
                    </c:extLst>
                    <c:strCache>
                      <c:ptCount val="4"/>
                      <c:pt idx="0">
                        <c:v>Developmental Delay</c:v>
                      </c:pt>
                      <c:pt idx="1">
                        <c:v>Hearing Impairment</c:v>
                      </c:pt>
                      <c:pt idx="2">
                        <c:v>Specific Learning Disability</c:v>
                      </c:pt>
                      <c:pt idx="3">
                        <c:v>Visual Impairment</c:v>
                      </c:pt>
                    </c:strCache>
                  </c:strRef>
                </c:cat>
                <c:val>
                  <c:numRef>
                    <c:extLst>
                      <c:ext uri="{02D57815-91ED-43cb-92C2-25804820EDAC}">
                        <c15:fullRef>
                          <c15:sqref>'3-5 Disability by Data'!$I$60:$I$72</c15:sqref>
                        </c15:fullRef>
                        <c15:formulaRef>
                          <c15:sqref>('3-5 Disability by Data'!$I$62,'3-5 Disability by Data'!$I$64,'3-5 Disability by Data'!$I$70,'3-5 Disability by Data'!$I$72)</c15:sqref>
                        </c15:formulaRef>
                      </c:ext>
                    </c:extLst>
                    <c:numCache>
                      <c:formatCode>0%</c:formatCode>
                      <c:ptCount val="4"/>
                      <c:pt idx="0">
                        <c:v>0.69959234869865161</c:v>
                      </c:pt>
                      <c:pt idx="1">
                        <c:v>1.317027281279398E-2</c:v>
                      </c:pt>
                      <c:pt idx="2">
                        <c:v>0.27657572906867356</c:v>
                      </c:pt>
                      <c:pt idx="3">
                        <c:v>8.0485000522629874E-3</c:v>
                      </c:pt>
                    </c:numCache>
                  </c:numRef>
                </c:val>
                <c:extLst>
                  <c:ext xmlns:c16="http://schemas.microsoft.com/office/drawing/2014/chart" uri="{C3380CC4-5D6E-409C-BE32-E72D297353CC}">
                    <c16:uniqueId val="{00000007-4255-40A2-A9D4-0642C443A964}"/>
                  </c:ext>
                </c:extLst>
              </c15:ser>
            </c15:filteredBarSeries>
          </c:ext>
        </c:extLst>
      </c:barChart>
      <c:catAx>
        <c:axId val="14452029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5201247"/>
        <c:crosses val="autoZero"/>
        <c:auto val="1"/>
        <c:lblAlgn val="ctr"/>
        <c:lblOffset val="100"/>
        <c:noMultiLvlLbl val="0"/>
      </c:catAx>
      <c:valAx>
        <c:axId val="1445201247"/>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45202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 Count by Least</a:t>
            </a:r>
            <a:r>
              <a:rPr lang="en-US" b="1" baseline="0">
                <a:solidFill>
                  <a:srgbClr val="012169"/>
                </a:solidFill>
                <a:latin typeface="Arial" panose="020B0604020202020204" pitchFamily="34" charset="0"/>
                <a:cs typeface="Arial" panose="020B0604020202020204" pitchFamily="34" charset="0"/>
              </a:rPr>
              <a:t> Restrictive Environment</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Environment'!$B$22</c:f>
              <c:strCache>
                <c:ptCount val="1"/>
                <c:pt idx="0">
                  <c:v>3</c:v>
                </c:pt>
              </c:strCache>
            </c:strRef>
          </c:tx>
          <c:spPr>
            <a:solidFill>
              <a:schemeClr val="accent1"/>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0-AE5D-45B8-AF41-5D3C16D174C5}"/>
                </c:ext>
              </c:extLst>
            </c:dLbl>
            <c:dLbl>
              <c:idx val="5"/>
              <c:delete val="1"/>
              <c:extLst>
                <c:ext xmlns:c15="http://schemas.microsoft.com/office/drawing/2012/chart" uri="{CE6537A1-D6FC-4f65-9D91-7224C49458BB}"/>
                <c:ext xmlns:c16="http://schemas.microsoft.com/office/drawing/2014/chart" uri="{C3380CC4-5D6E-409C-BE32-E72D297353CC}">
                  <c16:uniqueId val="{00000001-AE5D-45B8-AF41-5D3C16D174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Environment'!$A$31)</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Environment'!$B$23:$B$31</c15:sqref>
                  </c15:fullRef>
                </c:ext>
              </c:extLst>
              <c:f>('3-5 Data by Environment'!$B$23:$B$28,'3-5 Data by Environment'!$B$31)</c:f>
              <c:numCache>
                <c:formatCode>0%</c:formatCode>
                <c:ptCount val="7"/>
                <c:pt idx="0">
                  <c:v>0.33813584239929434</c:v>
                </c:pt>
                <c:pt idx="1">
                  <c:v>2.734489855924728E-2</c:v>
                </c:pt>
                <c:pt idx="2">
                  <c:v>2.3816524551602471E-2</c:v>
                </c:pt>
                <c:pt idx="3">
                  <c:v>0</c:v>
                </c:pt>
                <c:pt idx="4">
                  <c:v>0.55718906204057628</c:v>
                </c:pt>
                <c:pt idx="5">
                  <c:v>0</c:v>
                </c:pt>
                <c:pt idx="6">
                  <c:v>2.8815054395765951E-2</c:v>
                </c:pt>
              </c:numCache>
            </c:numRef>
          </c:val>
          <c:extLst>
            <c:ext xmlns:c16="http://schemas.microsoft.com/office/drawing/2014/chart" uri="{C3380CC4-5D6E-409C-BE32-E72D297353CC}">
              <c16:uniqueId val="{00000000-5697-4D75-A6C9-1F4253F1A548}"/>
            </c:ext>
          </c:extLst>
        </c:ser>
        <c:ser>
          <c:idx val="1"/>
          <c:order val="1"/>
          <c:tx>
            <c:strRef>
              <c:f>'3-5 Data by Environment'!$C$22</c:f>
              <c:strCache>
                <c:ptCount val="1"/>
                <c:pt idx="0">
                  <c:v>4</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Environment'!$A$31)</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Environment'!$C$23:$C$31</c15:sqref>
                  </c15:fullRef>
                </c:ext>
              </c:extLst>
              <c:f>('3-5 Data by Environment'!$C$23:$C$28,'3-5 Data by Environment'!$C$31)</c:f>
              <c:numCache>
                <c:formatCode>0%</c:formatCode>
                <c:ptCount val="7"/>
                <c:pt idx="0">
                  <c:v>0.39443361106186847</c:v>
                </c:pt>
                <c:pt idx="1">
                  <c:v>4.1304733203332743E-2</c:v>
                </c:pt>
                <c:pt idx="2">
                  <c:v>2.8009218223719198E-2</c:v>
                </c:pt>
                <c:pt idx="3">
                  <c:v>1.2763694380429002E-2</c:v>
                </c:pt>
                <c:pt idx="4">
                  <c:v>0.47296578620811913</c:v>
                </c:pt>
                <c:pt idx="5">
                  <c:v>1.1168232582875377E-2</c:v>
                </c:pt>
                <c:pt idx="6">
                  <c:v>3.7936536075163979E-2</c:v>
                </c:pt>
              </c:numCache>
            </c:numRef>
          </c:val>
          <c:extLst>
            <c:ext xmlns:c16="http://schemas.microsoft.com/office/drawing/2014/chart" uri="{C3380CC4-5D6E-409C-BE32-E72D297353CC}">
              <c16:uniqueId val="{00000001-5697-4D75-A6C9-1F4253F1A548}"/>
            </c:ext>
          </c:extLst>
        </c:ser>
        <c:ser>
          <c:idx val="2"/>
          <c:order val="2"/>
          <c:tx>
            <c:strRef>
              <c:f>'3-5 Data by Environment'!$D$22</c:f>
              <c:strCache>
                <c:ptCount val="1"/>
                <c:pt idx="0">
                  <c:v>5 in Preschool</c:v>
                </c:pt>
              </c:strCache>
            </c:strRef>
          </c:tx>
          <c:spPr>
            <a:solidFill>
              <a:schemeClr val="accent3"/>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1-545F-4692-A5D2-CFEC0A2E619A}"/>
                </c:ext>
              </c:extLst>
            </c:dLbl>
            <c:dLbl>
              <c:idx val="5"/>
              <c:delete val="1"/>
              <c:extLst>
                <c:ext xmlns:c15="http://schemas.microsoft.com/office/drawing/2012/chart" uri="{CE6537A1-D6FC-4f65-9D91-7224C49458BB}"/>
                <c:ext xmlns:c16="http://schemas.microsoft.com/office/drawing/2014/chart" uri="{C3380CC4-5D6E-409C-BE32-E72D297353CC}">
                  <c16:uniqueId val="{00000002-AE5D-45B8-AF41-5D3C16D174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Environment'!$A$23:$A$31</c15:sqref>
                  </c15:fullRef>
                </c:ext>
              </c:extLst>
              <c:f>('3-5 Data by Environment'!$A$23:$A$28,'3-5 Data by Environment'!$A$31)</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Environment'!$D$23:$D$31</c15:sqref>
                  </c15:fullRef>
                </c:ext>
              </c:extLst>
              <c:f>('3-5 Data by Environment'!$D$23:$D$28,'3-5 Data by Environment'!$D$31)</c:f>
              <c:numCache>
                <c:formatCode>0%</c:formatCode>
                <c:ptCount val="7"/>
                <c:pt idx="0">
                  <c:v>0.41142857142857142</c:v>
                </c:pt>
                <c:pt idx="1">
                  <c:v>2.8571428571428571E-2</c:v>
                </c:pt>
                <c:pt idx="2">
                  <c:v>0.04</c:v>
                </c:pt>
                <c:pt idx="3">
                  <c:v>0</c:v>
                </c:pt>
                <c:pt idx="4">
                  <c:v>0.45333333333333331</c:v>
                </c:pt>
                <c:pt idx="5">
                  <c:v>0</c:v>
                </c:pt>
                <c:pt idx="6">
                  <c:v>4.1904761904761903E-2</c:v>
                </c:pt>
              </c:numCache>
            </c:numRef>
          </c:val>
          <c:extLst>
            <c:ext xmlns:c16="http://schemas.microsoft.com/office/drawing/2014/chart" uri="{C3380CC4-5D6E-409C-BE32-E72D297353CC}">
              <c16:uniqueId val="{00000002-5697-4D75-A6C9-1F4253F1A548}"/>
            </c:ext>
          </c:extLst>
        </c:ser>
        <c:dLbls>
          <c:dLblPos val="outEnd"/>
          <c:showLegendKey val="0"/>
          <c:showVal val="1"/>
          <c:showCatName val="0"/>
          <c:showSerName val="0"/>
          <c:showPercent val="0"/>
          <c:showBubbleSize val="0"/>
        </c:dLbls>
        <c:gapWidth val="182"/>
        <c:axId val="1640092623"/>
        <c:axId val="1640098863"/>
      </c:barChart>
      <c:catAx>
        <c:axId val="1640092623"/>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0098863"/>
        <c:crosses val="autoZero"/>
        <c:auto val="1"/>
        <c:lblAlgn val="ctr"/>
        <c:lblOffset val="100"/>
        <c:noMultiLvlLbl val="0"/>
      </c:catAx>
      <c:valAx>
        <c:axId val="1640098863"/>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0092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Percent</a:t>
            </a:r>
            <a:r>
              <a:rPr lang="en-US" b="1" baseline="0">
                <a:solidFill>
                  <a:srgbClr val="012169"/>
                </a:solidFill>
                <a:latin typeface="Arial" panose="020B0604020202020204" pitchFamily="34" charset="0"/>
                <a:cs typeface="Arial" panose="020B0604020202020204" pitchFamily="34" charset="0"/>
              </a:rPr>
              <a:t> of Students by Least Restrictive Environment and Gender Aged 3-5</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Environment'!$B$74</c:f>
              <c:strCache>
                <c:ptCount val="1"/>
                <c:pt idx="0">
                  <c:v>Male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Environment'!$A$75:$A$83</c15:sqref>
                  </c15:fullRef>
                </c:ext>
              </c:extLst>
              <c:f>('3-5 Data by Environment'!$A$75:$A$80,'3-5 Data by Environment'!$A$83)</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Environment'!$B$75:$B$83</c15:sqref>
                  </c15:fullRef>
                </c:ext>
              </c:extLst>
              <c:f>('3-5 Data by Environment'!$B$75:$B$80,'3-5 Data by Environment'!$B$83)</c:f>
              <c:numCache>
                <c:formatCode>0%</c:formatCode>
                <c:ptCount val="7"/>
                <c:pt idx="0">
                  <c:v>0.37492391965916005</c:v>
                </c:pt>
                <c:pt idx="1">
                  <c:v>3.1801582471089468E-2</c:v>
                </c:pt>
                <c:pt idx="2">
                  <c:v>2.7388922702373707E-2</c:v>
                </c:pt>
                <c:pt idx="3">
                  <c:v>1.3237979306147292E-2</c:v>
                </c:pt>
                <c:pt idx="4">
                  <c:v>0.51095556908094952</c:v>
                </c:pt>
                <c:pt idx="5">
                  <c:v>8.825319537431528E-3</c:v>
                </c:pt>
                <c:pt idx="6">
                  <c:v>3.1953743152769325E-2</c:v>
                </c:pt>
              </c:numCache>
            </c:numRef>
          </c:val>
          <c:extLst>
            <c:ext xmlns:c16="http://schemas.microsoft.com/office/drawing/2014/chart" uri="{C3380CC4-5D6E-409C-BE32-E72D297353CC}">
              <c16:uniqueId val="{00000000-48ED-4A96-8E63-C9585007085D}"/>
            </c:ext>
          </c:extLst>
        </c:ser>
        <c:ser>
          <c:idx val="1"/>
          <c:order val="1"/>
          <c:tx>
            <c:strRef>
              <c:f>'3-5 Data by Environment'!$C$74</c:f>
              <c:strCache>
                <c:ptCount val="1"/>
                <c:pt idx="0">
                  <c:v>Female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Environment'!$A$75:$A$83</c15:sqref>
                  </c15:fullRef>
                </c:ext>
              </c:extLst>
              <c:f>('3-5 Data by Environment'!$A$75:$A$80,'3-5 Data by Environment'!$A$83)</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Environment'!$C$75:$C$83</c15:sqref>
                  </c15:fullRef>
                </c:ext>
              </c:extLst>
              <c:f>('3-5 Data by Environment'!$C$75:$C$80,'3-5 Data by Environment'!$C$83)</c:f>
              <c:numCache>
                <c:formatCode>0%</c:formatCode>
                <c:ptCount val="7"/>
                <c:pt idx="0">
                  <c:v>0.37629382303839731</c:v>
                </c:pt>
                <c:pt idx="1">
                  <c:v>4.4073455759599332E-2</c:v>
                </c:pt>
                <c:pt idx="2">
                  <c:v>2.6711185308848081E-2</c:v>
                </c:pt>
                <c:pt idx="3">
                  <c:v>1.0684474123539232E-2</c:v>
                </c:pt>
                <c:pt idx="4">
                  <c:v>0.48180300500834722</c:v>
                </c:pt>
                <c:pt idx="5">
                  <c:v>1.6694490818030049E-2</c:v>
                </c:pt>
                <c:pt idx="6">
                  <c:v>4.1402337228714524E-2</c:v>
                </c:pt>
              </c:numCache>
            </c:numRef>
          </c:val>
          <c:extLst>
            <c:ext xmlns:c16="http://schemas.microsoft.com/office/drawing/2014/chart" uri="{C3380CC4-5D6E-409C-BE32-E72D297353CC}">
              <c16:uniqueId val="{00000001-48ED-4A96-8E63-C9585007085D}"/>
            </c:ext>
          </c:extLst>
        </c:ser>
        <c:dLbls>
          <c:dLblPos val="outEnd"/>
          <c:showLegendKey val="0"/>
          <c:showVal val="1"/>
          <c:showCatName val="0"/>
          <c:showSerName val="0"/>
          <c:showPercent val="0"/>
          <c:showBubbleSize val="0"/>
        </c:dLbls>
        <c:gapWidth val="182"/>
        <c:axId val="1649181615"/>
        <c:axId val="1649184111"/>
      </c:barChart>
      <c:catAx>
        <c:axId val="16491816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49184111"/>
        <c:crosses val="autoZero"/>
        <c:auto val="1"/>
        <c:lblAlgn val="ctr"/>
        <c:lblOffset val="100"/>
        <c:noMultiLvlLbl val="0"/>
      </c:catAx>
      <c:valAx>
        <c:axId val="1649184111"/>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91816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a:t>
            </a:r>
            <a:r>
              <a:rPr lang="en-US" b="1" baseline="0">
                <a:solidFill>
                  <a:srgbClr val="012169"/>
                </a:solidFill>
                <a:latin typeface="Arial" panose="020B0604020202020204" pitchFamily="34" charset="0"/>
                <a:cs typeface="Arial" panose="020B0604020202020204" pitchFamily="34" charset="0"/>
              </a:rPr>
              <a:t> Percent by Least Restrictive Environment and Disability</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2"/>
          <c:order val="2"/>
          <c:tx>
            <c:strRef>
              <c:f>'3-5 Data by Environment'!$D$100</c:f>
              <c:strCache>
                <c:ptCount val="1"/>
                <c:pt idx="0">
                  <c:v>Developmental Delay</c:v>
                </c:pt>
              </c:strCache>
            </c:strRef>
          </c:tx>
          <c:spPr>
            <a:solidFill>
              <a:schemeClr val="accent3"/>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8-F445-4FD2-8F5F-1694326503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Environment'!$D$101:$D$109</c15:sqref>
                  </c15:fullRef>
                </c:ext>
              </c:extLst>
              <c:f>('3-5 Data by Environment'!$D$101:$D$106,'3-5 Data by Environment'!$D$109)</c:f>
              <c:numCache>
                <c:formatCode>0%</c:formatCode>
                <c:ptCount val="7"/>
                <c:pt idx="0">
                  <c:v>0.35962946361870612</c:v>
                </c:pt>
                <c:pt idx="1">
                  <c:v>2.0767966532197819E-2</c:v>
                </c:pt>
                <c:pt idx="2">
                  <c:v>0</c:v>
                </c:pt>
                <c:pt idx="3" formatCode="0.00%">
                  <c:v>0</c:v>
                </c:pt>
                <c:pt idx="4">
                  <c:v>0.58434184969370984</c:v>
                </c:pt>
                <c:pt idx="5" formatCode="0.00%">
                  <c:v>0</c:v>
                </c:pt>
                <c:pt idx="6">
                  <c:v>0</c:v>
                </c:pt>
              </c:numCache>
            </c:numRef>
          </c:val>
          <c:extLst>
            <c:ext xmlns:c16="http://schemas.microsoft.com/office/drawing/2014/chart" uri="{C3380CC4-5D6E-409C-BE32-E72D297353CC}">
              <c16:uniqueId val="{00000002-6DDE-44DF-853C-4C7CB87D0060}"/>
            </c:ext>
          </c:extLst>
        </c:ser>
        <c:ser>
          <c:idx val="4"/>
          <c:order val="4"/>
          <c:tx>
            <c:strRef>
              <c:f>'3-5 Data by Environment'!$F$100</c:f>
              <c:strCache>
                <c:ptCount val="1"/>
                <c:pt idx="0">
                  <c:v>Hearing Impairment</c:v>
                </c:pt>
              </c:strCache>
            </c:strRef>
          </c:tx>
          <c:spPr>
            <a:solidFill>
              <a:schemeClr val="accent5"/>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F445-4FD2-8F5F-1694326503F0}"/>
                </c:ext>
              </c:extLst>
            </c:dLbl>
            <c:dLbl>
              <c:idx val="2"/>
              <c:delete val="1"/>
              <c:extLst>
                <c:ext xmlns:c15="http://schemas.microsoft.com/office/drawing/2012/chart" uri="{CE6537A1-D6FC-4f65-9D91-7224C49458BB}"/>
                <c:ext xmlns:c16="http://schemas.microsoft.com/office/drawing/2014/chart" uri="{C3380CC4-5D6E-409C-BE32-E72D297353CC}">
                  <c16:uniqueId val="{00000003-F445-4FD2-8F5F-1694326503F0}"/>
                </c:ext>
              </c:extLst>
            </c:dLbl>
            <c:dLbl>
              <c:idx val="3"/>
              <c:delete val="1"/>
              <c:extLst>
                <c:ext xmlns:c15="http://schemas.microsoft.com/office/drawing/2012/chart" uri="{CE6537A1-D6FC-4f65-9D91-7224C49458BB}"/>
                <c:ext xmlns:c16="http://schemas.microsoft.com/office/drawing/2014/chart" uri="{C3380CC4-5D6E-409C-BE32-E72D297353CC}">
                  <c16:uniqueId val="{00000005-F445-4FD2-8F5F-1694326503F0}"/>
                </c:ext>
              </c:extLst>
            </c:dLbl>
            <c:dLbl>
              <c:idx val="6"/>
              <c:delete val="1"/>
              <c:extLst>
                <c:ext xmlns:c15="http://schemas.microsoft.com/office/drawing/2012/chart" uri="{CE6537A1-D6FC-4f65-9D91-7224C49458BB}"/>
                <c:ext xmlns:c16="http://schemas.microsoft.com/office/drawing/2014/chart" uri="{C3380CC4-5D6E-409C-BE32-E72D297353CC}">
                  <c16:uniqueId val="{0000000A-F445-4FD2-8F5F-1694326503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Environment'!$F$101:$F$109</c15:sqref>
                  </c15:fullRef>
                </c:ext>
              </c:extLst>
              <c:f>('3-5 Data by Environment'!$F$101:$F$106,'3-5 Data by Environment'!$F$109)</c:f>
              <c:numCache>
                <c:formatCode>0%</c:formatCode>
                <c:ptCount val="7"/>
                <c:pt idx="0">
                  <c:v>0.26190476190476192</c:v>
                </c:pt>
                <c:pt idx="1">
                  <c:v>0</c:v>
                </c:pt>
                <c:pt idx="2">
                  <c:v>0</c:v>
                </c:pt>
                <c:pt idx="3">
                  <c:v>0</c:v>
                </c:pt>
                <c:pt idx="4">
                  <c:v>0.26984126984126983</c:v>
                </c:pt>
                <c:pt idx="5">
                  <c:v>0.42063492063492064</c:v>
                </c:pt>
                <c:pt idx="6">
                  <c:v>0</c:v>
                </c:pt>
              </c:numCache>
            </c:numRef>
          </c:val>
          <c:extLst>
            <c:ext xmlns:c16="http://schemas.microsoft.com/office/drawing/2014/chart" uri="{C3380CC4-5D6E-409C-BE32-E72D297353CC}">
              <c16:uniqueId val="{00000004-6DDE-44DF-853C-4C7CB87D0060}"/>
            </c:ext>
          </c:extLst>
        </c:ser>
        <c:ser>
          <c:idx val="10"/>
          <c:order val="10"/>
          <c:tx>
            <c:strRef>
              <c:f>'3-5 Data by Environment'!$L$100</c:f>
              <c:strCache>
                <c:ptCount val="1"/>
                <c:pt idx="0">
                  <c:v>Speech or Language Impairment</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Environment'!$L$101:$L$109</c15:sqref>
                  </c15:fullRef>
                </c:ext>
              </c:extLst>
              <c:f>('3-5 Data by Environment'!$L$101:$L$106,'3-5 Data by Environment'!$L$109)</c:f>
              <c:numCache>
                <c:formatCode>0%</c:formatCode>
                <c:ptCount val="7"/>
                <c:pt idx="0">
                  <c:v>0.42743764172335602</c:v>
                </c:pt>
                <c:pt idx="1">
                  <c:v>7.407407407407407E-2</c:v>
                </c:pt>
                <c:pt idx="2">
                  <c:v>3.0612244897959183E-2</c:v>
                </c:pt>
                <c:pt idx="3">
                  <c:v>3.5903250188964474E-2</c:v>
                </c:pt>
                <c:pt idx="4">
                  <c:v>0.31292517006802723</c:v>
                </c:pt>
                <c:pt idx="5">
                  <c:v>0</c:v>
                </c:pt>
                <c:pt idx="6">
                  <c:v>0.11678004535147392</c:v>
                </c:pt>
              </c:numCache>
            </c:numRef>
          </c:val>
          <c:extLst>
            <c:ext xmlns:c16="http://schemas.microsoft.com/office/drawing/2014/chart" uri="{C3380CC4-5D6E-409C-BE32-E72D297353CC}">
              <c16:uniqueId val="{0000000A-6DDE-44DF-853C-4C7CB87D0060}"/>
            </c:ext>
          </c:extLst>
        </c:ser>
        <c:ser>
          <c:idx val="12"/>
          <c:order val="12"/>
          <c:tx>
            <c:strRef>
              <c:f>'3-5 Data by Environment'!$N$100</c:f>
              <c:strCache>
                <c:ptCount val="1"/>
                <c:pt idx="0">
                  <c:v>Visual Impairment</c:v>
                </c:pt>
              </c:strCache>
            </c:strRef>
          </c:tx>
          <c:spPr>
            <a:solidFill>
              <a:schemeClr val="accent1">
                <a:lumMod val="80000"/>
                <a:lumOff val="2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F445-4FD2-8F5F-1694326503F0}"/>
                </c:ext>
              </c:extLst>
            </c:dLbl>
            <c:dLbl>
              <c:idx val="1"/>
              <c:delete val="1"/>
              <c:extLst>
                <c:ext xmlns:c15="http://schemas.microsoft.com/office/drawing/2012/chart" uri="{CE6537A1-D6FC-4f65-9D91-7224C49458BB}"/>
                <c:ext xmlns:c16="http://schemas.microsoft.com/office/drawing/2014/chart" uri="{C3380CC4-5D6E-409C-BE32-E72D297353CC}">
                  <c16:uniqueId val="{00000002-F445-4FD2-8F5F-1694326503F0}"/>
                </c:ext>
              </c:extLst>
            </c:dLbl>
            <c:dLbl>
              <c:idx val="2"/>
              <c:delete val="1"/>
              <c:extLst>
                <c:ext xmlns:c15="http://schemas.microsoft.com/office/drawing/2012/chart" uri="{CE6537A1-D6FC-4f65-9D91-7224C49458BB}"/>
                <c:ext xmlns:c16="http://schemas.microsoft.com/office/drawing/2014/chart" uri="{C3380CC4-5D6E-409C-BE32-E72D297353CC}">
                  <c16:uniqueId val="{00000004-F445-4FD2-8F5F-1694326503F0}"/>
                </c:ext>
              </c:extLst>
            </c:dLbl>
            <c:dLbl>
              <c:idx val="3"/>
              <c:delete val="1"/>
              <c:extLst>
                <c:ext xmlns:c15="http://schemas.microsoft.com/office/drawing/2012/chart" uri="{CE6537A1-D6FC-4f65-9D91-7224C49458BB}"/>
                <c:ext xmlns:c16="http://schemas.microsoft.com/office/drawing/2014/chart" uri="{C3380CC4-5D6E-409C-BE32-E72D297353CC}">
                  <c16:uniqueId val="{00000006-F445-4FD2-8F5F-1694326503F0}"/>
                </c:ext>
              </c:extLst>
            </c:dLbl>
            <c:dLbl>
              <c:idx val="4"/>
              <c:delete val="1"/>
              <c:extLst>
                <c:ext xmlns:c15="http://schemas.microsoft.com/office/drawing/2012/chart" uri="{CE6537A1-D6FC-4f65-9D91-7224C49458BB}"/>
                <c:ext xmlns:c16="http://schemas.microsoft.com/office/drawing/2014/chart" uri="{C3380CC4-5D6E-409C-BE32-E72D297353CC}">
                  <c16:uniqueId val="{00000007-F445-4FD2-8F5F-1694326503F0}"/>
                </c:ext>
              </c:extLst>
            </c:dLbl>
            <c:dLbl>
              <c:idx val="5"/>
              <c:delete val="1"/>
              <c:extLst>
                <c:ext xmlns:c15="http://schemas.microsoft.com/office/drawing/2012/chart" uri="{CE6537A1-D6FC-4f65-9D91-7224C49458BB}"/>
                <c:ext xmlns:c16="http://schemas.microsoft.com/office/drawing/2014/chart" uri="{C3380CC4-5D6E-409C-BE32-E72D297353CC}">
                  <c16:uniqueId val="{00000009-F445-4FD2-8F5F-1694326503F0}"/>
                </c:ext>
              </c:extLst>
            </c:dLbl>
            <c:dLbl>
              <c:idx val="6"/>
              <c:delete val="1"/>
              <c:extLst>
                <c:ext xmlns:c15="http://schemas.microsoft.com/office/drawing/2012/chart" uri="{CE6537A1-D6FC-4f65-9D91-7224C49458BB}"/>
                <c:ext xmlns:c16="http://schemas.microsoft.com/office/drawing/2014/chart" uri="{C3380CC4-5D6E-409C-BE32-E72D297353CC}">
                  <c16:uniqueId val="{0000000B-F445-4FD2-8F5F-1694326503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extLst>
                <c:ext xmlns:c15="http://schemas.microsoft.com/office/drawing/2012/chart" uri="{02D57815-91ED-43cb-92C2-25804820EDAC}">
                  <c15:fullRef>
                    <c15:sqref>'3-5 Data by Environment'!$A$101:$A$109</c15:sqref>
                  </c15:fullRef>
                </c:ext>
              </c:extLst>
              <c:f>('3-5 Data by Environment'!$A$101:$A$106,'3-5 Data by Environment'!$A$109)</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Environment'!$N$101:$N$109</c15:sqref>
                  </c15:fullRef>
                </c:ext>
              </c:extLst>
              <c:f>('3-5 Data by Environment'!$N$101:$N$106,'3-5 Data by Environment'!$N$109)</c:f>
              <c:numCache>
                <c:formatCode>0%</c:formatCode>
                <c:ptCount val="7"/>
                <c:pt idx="0">
                  <c:v>0</c:v>
                </c:pt>
                <c:pt idx="1">
                  <c:v>0</c:v>
                </c:pt>
                <c:pt idx="2">
                  <c:v>0</c:v>
                </c:pt>
                <c:pt idx="3">
                  <c:v>0</c:v>
                </c:pt>
                <c:pt idx="4">
                  <c:v>0.29870129870129869</c:v>
                </c:pt>
                <c:pt idx="5">
                  <c:v>0.44155844155844154</c:v>
                </c:pt>
                <c:pt idx="6">
                  <c:v>0</c:v>
                </c:pt>
              </c:numCache>
            </c:numRef>
          </c:val>
          <c:extLst>
            <c:ext xmlns:c16="http://schemas.microsoft.com/office/drawing/2014/chart" uri="{C3380CC4-5D6E-409C-BE32-E72D297353CC}">
              <c16:uniqueId val="{0000000C-6DDE-44DF-853C-4C7CB87D0060}"/>
            </c:ext>
          </c:extLst>
        </c:ser>
        <c:dLbls>
          <c:dLblPos val="outEnd"/>
          <c:showLegendKey val="0"/>
          <c:showVal val="1"/>
          <c:showCatName val="0"/>
          <c:showSerName val="0"/>
          <c:showPercent val="0"/>
          <c:showBubbleSize val="0"/>
        </c:dLbls>
        <c:gapWidth val="219"/>
        <c:overlap val="-27"/>
        <c:axId val="1696437999"/>
        <c:axId val="1696435087"/>
        <c:extLst>
          <c:ext xmlns:c15="http://schemas.microsoft.com/office/drawing/2012/chart" uri="{02D57815-91ED-43cb-92C2-25804820EDAC}">
            <c15:filteredBarSeries>
              <c15:ser>
                <c:idx val="0"/>
                <c:order val="0"/>
                <c:tx>
                  <c:strRef>
                    <c:extLst>
                      <c:ext uri="{02D57815-91ED-43cb-92C2-25804820EDAC}">
                        <c15:formulaRef>
                          <c15:sqref>'3-5 Data by Environment'!$B$100</c15:sqref>
                        </c15:formulaRef>
                      </c:ext>
                    </c:extLst>
                    <c:strCache>
                      <c:ptCount val="1"/>
                      <c:pt idx="0">
                        <c:v>Autism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uri="{02D57815-91ED-43cb-92C2-25804820EDAC}">
                        <c15:fullRef>
                          <c15:sqref>'3-5 Data by Environment'!$B$101:$B$109</c15:sqref>
                        </c15:fullRef>
                        <c15:formulaRef>
                          <c15:sqref>('3-5 Data by Environment'!$B$101:$B$106,'3-5 Data by Environment'!$B$109)</c15:sqref>
                        </c15:formulaRef>
                      </c:ext>
                    </c:extLst>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6DDE-44DF-853C-4C7CB87D0060}"/>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'3-5 Data by Environment'!$C$100</c15:sqref>
                        </c15:formulaRef>
                      </c:ext>
                    </c:extLst>
                    <c:strCache>
                      <c:ptCount val="1"/>
                      <c:pt idx="0">
                        <c:v>Deaf-Blindness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Environment'!$C$101:$C$109</c15:sqref>
                        </c15:fullRef>
                        <c15:formulaRef>
                          <c15:sqref>('3-5 Data by Environment'!$C$101:$C$106,'3-5 Data by Environment'!$C$109)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1-6DDE-44DF-853C-4C7CB87D0060}"/>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'3-5 Data by Environment'!$E$100</c15:sqref>
                        </c15:formulaRef>
                      </c:ext>
                    </c:extLst>
                    <c:strCache>
                      <c:ptCount val="1"/>
                      <c:pt idx="0">
                        <c:v>Emotional Disturbance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Environment'!$E$101:$E$109</c15:sqref>
                        </c15:fullRef>
                        <c15:formulaRef>
                          <c15:sqref>('3-5 Data by Environment'!$E$101:$E$106,'3-5 Data by Environment'!$E$109)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3-6DDE-44DF-853C-4C7CB87D006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'3-5 Data by Environment'!$G$100</c15:sqref>
                        </c15:formulaRef>
                      </c:ext>
                    </c:extLst>
                    <c:strCache>
                      <c:ptCount val="1"/>
                      <c:pt idx="0">
                        <c:v>Intellectual Disability</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Environment'!$G$101:$G$109</c15:sqref>
                        </c15:fullRef>
                        <c15:formulaRef>
                          <c15:sqref>('3-5 Data by Environment'!$G$101:$G$106,'3-5 Data by Environment'!$G$109)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5-6DDE-44DF-853C-4C7CB87D006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'3-5 Data by Environment'!$H$100</c15:sqref>
                        </c15:formulaRef>
                      </c:ext>
                    </c:extLst>
                    <c:strCache>
                      <c:ptCount val="1"/>
                      <c:pt idx="0">
                        <c:v>Multiple Disabilities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Environment'!$H$101:$H$109</c15:sqref>
                        </c15:fullRef>
                        <c15:formulaRef>
                          <c15:sqref>('3-5 Data by Environment'!$H$101:$H$106,'3-5 Data by Environment'!$H$109)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6-6DDE-44DF-853C-4C7CB87D0060}"/>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'3-5 Data by Environment'!$I$100</c15:sqref>
                        </c15:formulaRef>
                      </c:ext>
                    </c:extLst>
                    <c:strCache>
                      <c:ptCount val="1"/>
                      <c:pt idx="0">
                        <c:v>Orthopedic Impairment</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Environment'!$I$101:$I$109</c15:sqref>
                        </c15:fullRef>
                        <c15:formulaRef>
                          <c15:sqref>('3-5 Data by Environment'!$I$101:$I$106,'3-5 Data by Environment'!$I$109)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7-6DDE-44DF-853C-4C7CB87D0060}"/>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'3-5 Data by Environment'!$J$100</c15:sqref>
                        </c15:formulaRef>
                      </c:ext>
                    </c:extLst>
                    <c:strCache>
                      <c:ptCount val="1"/>
                      <c:pt idx="0">
                        <c:v>Other Health Impairment</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Environment'!$J$101:$J$109</c15:sqref>
                        </c15:fullRef>
                        <c15:formulaRef>
                          <c15:sqref>('3-5 Data by Environment'!$J$101:$J$106,'3-5 Data by Environment'!$J$109)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8-6DDE-44DF-853C-4C7CB87D0060}"/>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'3-5 Data by Environment'!$K$100</c15:sqref>
                        </c15:formulaRef>
                      </c:ext>
                    </c:extLst>
                    <c:strCache>
                      <c:ptCount val="1"/>
                      <c:pt idx="0">
                        <c:v>Specific Learning Disability</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Environment'!$K$101:$K$109</c15:sqref>
                        </c15:fullRef>
                        <c15:formulaRef>
                          <c15:sqref>('3-5 Data by Environment'!$K$101:$K$106,'3-5 Data by Environment'!$K$109)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9-6DDE-44DF-853C-4C7CB87D0060}"/>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'3-5 Data by Environment'!$M$100</c15:sqref>
                        </c15:formulaRef>
                      </c:ext>
                    </c:extLst>
                    <c:strCache>
                      <c:ptCount val="1"/>
                      <c:pt idx="0">
                        <c:v>Traumatic Brain Injury</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Environment'!$A$101:$A$109</c15:sqref>
                        </c15:fullRef>
                        <c15:formulaRef>
                          <c15:sqref>('3-5 Data by Environment'!$A$101:$A$106,'3-5 Data by Environment'!$A$109)</c15:sqref>
                        </c15:formulaRef>
                      </c:ext>
                    </c:extLst>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Environment'!$M$101:$M$109</c15:sqref>
                        </c15:fullRef>
                        <c15:formulaRef>
                          <c15:sqref>('3-5 Data by Environment'!$M$101:$M$106,'3-5 Data by Environment'!$M$109)</c15:sqref>
                        </c15:formulaRef>
                      </c:ext>
                    </c:extLst>
                    <c:numCache>
                      <c:formatCode>0%</c:formatCode>
                      <c:ptCount val="7"/>
                      <c:pt idx="0">
                        <c:v>0</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B-6DDE-44DF-853C-4C7CB87D0060}"/>
                  </c:ext>
                </c:extLst>
              </c15:ser>
            </c15:filteredBarSeries>
          </c:ext>
        </c:extLst>
      </c:barChart>
      <c:catAx>
        <c:axId val="16964379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96435087"/>
        <c:crosses val="autoZero"/>
        <c:auto val="1"/>
        <c:lblAlgn val="ctr"/>
        <c:lblOffset val="100"/>
        <c:noMultiLvlLbl val="0"/>
      </c:catAx>
      <c:valAx>
        <c:axId val="16964350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6964379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12169"/>
                </a:solidFill>
                <a:latin typeface="Arial" panose="020B0604020202020204" pitchFamily="34" charset="0"/>
                <a:cs typeface="Arial" panose="020B0604020202020204" pitchFamily="34" charset="0"/>
              </a:rPr>
              <a:t>Student</a:t>
            </a:r>
            <a:r>
              <a:rPr lang="en-US" b="1" baseline="0">
                <a:solidFill>
                  <a:srgbClr val="012169"/>
                </a:solidFill>
                <a:latin typeface="Arial" panose="020B0604020202020204" pitchFamily="34" charset="0"/>
                <a:cs typeface="Arial" panose="020B0604020202020204" pitchFamily="34" charset="0"/>
              </a:rPr>
              <a:t> Percent by Least Restrictive Environment and Race/Ethnicity</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0"/>
          <c:order val="0"/>
          <c:tx>
            <c:strRef>
              <c:f>'3-5 Data by Environment'!$B$48</c:f>
              <c:strCache>
                <c:ptCount val="1"/>
                <c:pt idx="0">
                  <c:v>American Indian or Alaska Native</c:v>
                </c:pt>
              </c:strCache>
            </c:strRef>
          </c:tx>
          <c:spPr>
            <a:solidFill>
              <a:schemeClr val="accent1"/>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C-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1-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6-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B-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Environment'!$B$49:$B$58</c15:sqref>
                  </c15:fullRef>
                </c:ext>
              </c:extLst>
              <c:f>('3-5 Data by Environment'!$B$49:$B$54,'3-5 Data by Environment'!$B$57)</c:f>
              <c:numCache>
                <c:formatCode>0%</c:formatCode>
                <c:ptCount val="7"/>
                <c:pt idx="0">
                  <c:v>0.63475177304964536</c:v>
                </c:pt>
                <c:pt idx="1">
                  <c:v>7.4468085106382975E-2</c:v>
                </c:pt>
                <c:pt idx="2">
                  <c:v>0</c:v>
                </c:pt>
                <c:pt idx="3">
                  <c:v>0</c:v>
                </c:pt>
                <c:pt idx="4">
                  <c:v>0.46808510638297873</c:v>
                </c:pt>
                <c:pt idx="5">
                  <c:v>0</c:v>
                </c:pt>
                <c:pt idx="6">
                  <c:v>0</c:v>
                </c:pt>
              </c:numCache>
            </c:numRef>
          </c:val>
          <c:extLst>
            <c:ext xmlns:c16="http://schemas.microsoft.com/office/drawing/2014/chart" uri="{C3380CC4-5D6E-409C-BE32-E72D297353CC}">
              <c16:uniqueId val="{00000000-2665-4F3E-A22C-D47BD9A7EF80}"/>
            </c:ext>
          </c:extLst>
        </c:ser>
        <c:ser>
          <c:idx val="1"/>
          <c:order val="1"/>
          <c:tx>
            <c:strRef>
              <c:f>'3-5 Data by Environment'!$C$48</c:f>
              <c:strCache>
                <c:ptCount val="1"/>
                <c:pt idx="0">
                  <c:v>Asian</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2665-4F3E-A22C-D47BD9A7EF80}"/>
                </c:ext>
              </c:extLst>
            </c:dLbl>
            <c:dLbl>
              <c:idx val="1"/>
              <c:delete val="1"/>
              <c:extLst>
                <c:ext xmlns:c15="http://schemas.microsoft.com/office/drawing/2012/chart" uri="{CE6537A1-D6FC-4f65-9D91-7224C49458BB}"/>
                <c:ext xmlns:c16="http://schemas.microsoft.com/office/drawing/2014/chart" uri="{C3380CC4-5D6E-409C-BE32-E72D297353CC}">
                  <c16:uniqueId val="{00000009-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0D-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2-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7-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C-2665-4F3E-A22C-D47BD9A7EF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Environment'!$C$49:$C$58</c15:sqref>
                  </c15:fullRef>
                </c:ext>
              </c:extLst>
              <c:f>('3-5 Data by Environment'!$C$49:$C$54,'3-5 Data by Environment'!$C$57)</c:f>
              <c:numCache>
                <c:formatCode>0%</c:formatCode>
                <c:ptCount val="7"/>
                <c:pt idx="0">
                  <c:v>0</c:v>
                </c:pt>
                <c:pt idx="1">
                  <c:v>0</c:v>
                </c:pt>
                <c:pt idx="2">
                  <c:v>0</c:v>
                </c:pt>
                <c:pt idx="3">
                  <c:v>0</c:v>
                </c:pt>
                <c:pt idx="4">
                  <c:v>0.75471698113207553</c:v>
                </c:pt>
                <c:pt idx="5">
                  <c:v>0</c:v>
                </c:pt>
                <c:pt idx="6">
                  <c:v>0</c:v>
                </c:pt>
              </c:numCache>
            </c:numRef>
          </c:val>
          <c:extLst>
            <c:ext xmlns:c16="http://schemas.microsoft.com/office/drawing/2014/chart" uri="{C3380CC4-5D6E-409C-BE32-E72D297353CC}">
              <c16:uniqueId val="{00000001-2665-4F3E-A22C-D47BD9A7EF80}"/>
            </c:ext>
          </c:extLst>
        </c:ser>
        <c:ser>
          <c:idx val="2"/>
          <c:order val="2"/>
          <c:tx>
            <c:strRef>
              <c:f>'3-5 Data by Environment'!$D$48</c:f>
              <c:strCache>
                <c:ptCount val="1"/>
                <c:pt idx="0">
                  <c:v>Black or African American</c:v>
                </c:pt>
              </c:strCache>
            </c:strRef>
          </c:tx>
          <c:spPr>
            <a:solidFill>
              <a:schemeClr val="accent3"/>
            </a:solidFill>
            <a:ln>
              <a:no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E-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3-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8-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D-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Environment'!$D$49:$D$58</c15:sqref>
                  </c15:fullRef>
                </c:ext>
              </c:extLst>
              <c:f>('3-5 Data by Environment'!$D$49:$D$54,'3-5 Data by Environment'!$D$57)</c:f>
              <c:numCache>
                <c:formatCode>0%</c:formatCode>
                <c:ptCount val="7"/>
                <c:pt idx="0">
                  <c:v>0.40095465393794749</c:v>
                </c:pt>
                <c:pt idx="1">
                  <c:v>3.5799522673031027E-2</c:v>
                </c:pt>
                <c:pt idx="2">
                  <c:v>0</c:v>
                </c:pt>
                <c:pt idx="3">
                  <c:v>0</c:v>
                </c:pt>
                <c:pt idx="4">
                  <c:v>0.6467780429594272</c:v>
                </c:pt>
                <c:pt idx="5">
                  <c:v>0</c:v>
                </c:pt>
                <c:pt idx="6">
                  <c:v>0</c:v>
                </c:pt>
              </c:numCache>
            </c:numRef>
          </c:val>
          <c:extLst>
            <c:ext xmlns:c16="http://schemas.microsoft.com/office/drawing/2014/chart" uri="{C3380CC4-5D6E-409C-BE32-E72D297353CC}">
              <c16:uniqueId val="{00000002-2665-4F3E-A22C-D47BD9A7EF80}"/>
            </c:ext>
          </c:extLst>
        </c:ser>
        <c:ser>
          <c:idx val="3"/>
          <c:order val="3"/>
          <c:tx>
            <c:strRef>
              <c:f>'3-5 Data by Environment'!$E$48</c:f>
              <c:strCache>
                <c:ptCount val="1"/>
                <c:pt idx="0">
                  <c:v>Hispanic/
Latino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Environment'!$E$49:$E$58</c15:sqref>
                  </c15:fullRef>
                </c:ext>
              </c:extLst>
              <c:f>('3-5 Data by Environment'!$E$49:$E$54,'3-5 Data by Environment'!$E$57)</c:f>
              <c:numCache>
                <c:formatCode>0%</c:formatCode>
                <c:ptCount val="7"/>
                <c:pt idx="0">
                  <c:v>0.43182944967773923</c:v>
                </c:pt>
                <c:pt idx="1">
                  <c:v>2.8755577590480912E-2</c:v>
                </c:pt>
                <c:pt idx="2">
                  <c:v>3.0490827962320277E-2</c:v>
                </c:pt>
                <c:pt idx="3">
                  <c:v>1.2394645513138325E-2</c:v>
                </c:pt>
                <c:pt idx="4">
                  <c:v>0.57362419434804168</c:v>
                </c:pt>
                <c:pt idx="5">
                  <c:v>1.1155180961824492E-2</c:v>
                </c:pt>
                <c:pt idx="6">
                  <c:v>3.3713435795736241E-2</c:v>
                </c:pt>
              </c:numCache>
            </c:numRef>
          </c:val>
          <c:extLst>
            <c:ext xmlns:c16="http://schemas.microsoft.com/office/drawing/2014/chart" uri="{C3380CC4-5D6E-409C-BE32-E72D297353CC}">
              <c16:uniqueId val="{00000003-2665-4F3E-A22C-D47BD9A7EF80}"/>
            </c:ext>
          </c:extLst>
        </c:ser>
        <c:ser>
          <c:idx val="4"/>
          <c:order val="4"/>
          <c:tx>
            <c:strRef>
              <c:f>'3-5 Data by Environment'!$F$48</c:f>
              <c:strCache>
                <c:ptCount val="1"/>
                <c:pt idx="0">
                  <c:v>Native Hawaiian or Other Pacific Islander</c:v>
                </c:pt>
              </c:strCache>
            </c:strRef>
          </c:tx>
          <c:spPr>
            <a:solidFill>
              <a:schemeClr val="accent5"/>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2665-4F3E-A22C-D47BD9A7EF80}"/>
                </c:ext>
              </c:extLst>
            </c:dLbl>
            <c:dLbl>
              <c:idx val="1"/>
              <c:delete val="1"/>
              <c:extLst>
                <c:ext xmlns:c15="http://schemas.microsoft.com/office/drawing/2012/chart" uri="{CE6537A1-D6FC-4f65-9D91-7224C49458BB}"/>
                <c:ext xmlns:c16="http://schemas.microsoft.com/office/drawing/2014/chart" uri="{C3380CC4-5D6E-409C-BE32-E72D297353CC}">
                  <c16:uniqueId val="{0000000A-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0F-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4-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9-2665-4F3E-A22C-D47BD9A7EF80}"/>
                </c:ext>
              </c:extLst>
            </c:dLbl>
            <c:dLbl>
              <c:idx val="6"/>
              <c:delete val="1"/>
              <c:extLst>
                <c:ext xmlns:c15="http://schemas.microsoft.com/office/drawing/2012/chart" uri="{CE6537A1-D6FC-4f65-9D91-7224C49458BB}"/>
                <c:ext xmlns:c16="http://schemas.microsoft.com/office/drawing/2014/chart" uri="{C3380CC4-5D6E-409C-BE32-E72D297353CC}">
                  <c16:uniqueId val="{0000001E-2665-4F3E-A22C-D47BD9A7EF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Environment'!$F$49:$F$58</c15:sqref>
                  </c15:fullRef>
                </c:ext>
              </c:extLst>
              <c:f>('3-5 Data by Environment'!$F$49:$F$54,'3-5 Data by Environment'!$F$57)</c:f>
              <c:numCache>
                <c:formatCode>0%</c:formatCode>
                <c:ptCount val="7"/>
                <c:pt idx="0">
                  <c:v>0</c:v>
                </c:pt>
                <c:pt idx="1">
                  <c:v>0</c:v>
                </c:pt>
                <c:pt idx="2">
                  <c:v>0</c:v>
                </c:pt>
                <c:pt idx="3">
                  <c:v>0</c:v>
                </c:pt>
                <c:pt idx="4">
                  <c:v>0.62962962962962965</c:v>
                </c:pt>
                <c:pt idx="5">
                  <c:v>0</c:v>
                </c:pt>
                <c:pt idx="6">
                  <c:v>0</c:v>
                </c:pt>
              </c:numCache>
            </c:numRef>
          </c:val>
          <c:extLst>
            <c:ext xmlns:c16="http://schemas.microsoft.com/office/drawing/2014/chart" uri="{C3380CC4-5D6E-409C-BE32-E72D297353CC}">
              <c16:uniqueId val="{00000004-2665-4F3E-A22C-D47BD9A7EF80}"/>
            </c:ext>
          </c:extLst>
        </c:ser>
        <c:ser>
          <c:idx val="5"/>
          <c:order val="5"/>
          <c:tx>
            <c:strRef>
              <c:f>'3-5 Data by Environment'!$G$48</c:f>
              <c:strCache>
                <c:ptCount val="1"/>
                <c:pt idx="0">
                  <c:v>Two or more races</c:v>
                </c:pt>
              </c:strCache>
            </c:strRef>
          </c:tx>
          <c:spPr>
            <a:solidFill>
              <a:schemeClr val="accent6"/>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B-2665-4F3E-A22C-D47BD9A7EF80}"/>
                </c:ext>
              </c:extLst>
            </c:dLbl>
            <c:dLbl>
              <c:idx val="2"/>
              <c:delete val="1"/>
              <c:extLst>
                <c:ext xmlns:c15="http://schemas.microsoft.com/office/drawing/2012/chart" uri="{CE6537A1-D6FC-4f65-9D91-7224C49458BB}"/>
                <c:ext xmlns:c16="http://schemas.microsoft.com/office/drawing/2014/chart" uri="{C3380CC4-5D6E-409C-BE32-E72D297353CC}">
                  <c16:uniqueId val="{00000010-2665-4F3E-A22C-D47BD9A7EF80}"/>
                </c:ext>
              </c:extLst>
            </c:dLbl>
            <c:dLbl>
              <c:idx val="3"/>
              <c:delete val="1"/>
              <c:extLst>
                <c:ext xmlns:c15="http://schemas.microsoft.com/office/drawing/2012/chart" uri="{CE6537A1-D6FC-4f65-9D91-7224C49458BB}"/>
                <c:ext xmlns:c16="http://schemas.microsoft.com/office/drawing/2014/chart" uri="{C3380CC4-5D6E-409C-BE32-E72D297353CC}">
                  <c16:uniqueId val="{00000015-2665-4F3E-A22C-D47BD9A7EF80}"/>
                </c:ext>
              </c:extLst>
            </c:dLbl>
            <c:dLbl>
              <c:idx val="5"/>
              <c:delete val="1"/>
              <c:extLst>
                <c:ext xmlns:c15="http://schemas.microsoft.com/office/drawing/2012/chart" uri="{CE6537A1-D6FC-4f65-9D91-7224C49458BB}"/>
                <c:ext xmlns:c16="http://schemas.microsoft.com/office/drawing/2014/chart" uri="{C3380CC4-5D6E-409C-BE32-E72D297353CC}">
                  <c16:uniqueId val="{0000001A-2665-4F3E-A22C-D47BD9A7EF80}"/>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Environment'!$G$49:$G$58</c15:sqref>
                  </c15:fullRef>
                </c:ext>
              </c:extLst>
              <c:f>('3-5 Data by Environment'!$G$49:$G$54,'3-5 Data by Environment'!$G$57)</c:f>
              <c:numCache>
                <c:formatCode>0%</c:formatCode>
                <c:ptCount val="7"/>
                <c:pt idx="0">
                  <c:v>0.24866785079928952</c:v>
                </c:pt>
                <c:pt idx="1">
                  <c:v>3.1971580817051509E-2</c:v>
                </c:pt>
                <c:pt idx="2">
                  <c:v>0</c:v>
                </c:pt>
                <c:pt idx="3">
                  <c:v>0</c:v>
                </c:pt>
                <c:pt idx="4">
                  <c:v>0.41563055062166965</c:v>
                </c:pt>
                <c:pt idx="5">
                  <c:v>0</c:v>
                </c:pt>
                <c:pt idx="6">
                  <c:v>0.29307282415630553</c:v>
                </c:pt>
              </c:numCache>
            </c:numRef>
          </c:val>
          <c:extLst>
            <c:ext xmlns:c16="http://schemas.microsoft.com/office/drawing/2014/chart" uri="{C3380CC4-5D6E-409C-BE32-E72D297353CC}">
              <c16:uniqueId val="{00000005-2665-4F3E-A22C-D47BD9A7EF80}"/>
            </c:ext>
          </c:extLst>
        </c:ser>
        <c:ser>
          <c:idx val="6"/>
          <c:order val="6"/>
          <c:tx>
            <c:strRef>
              <c:f>'3-5 Data by Environment'!$H$48</c:f>
              <c:strCache>
                <c:ptCount val="1"/>
                <c:pt idx="0">
                  <c:v>White</c:v>
                </c:pt>
              </c:strCache>
            </c:strRef>
          </c:tx>
          <c:spPr>
            <a:solidFill>
              <a:schemeClr val="accent1">
                <a:lumMod val="60000"/>
              </a:schemeClr>
            </a:solidFill>
            <a:ln>
              <a:noFill/>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5A12-4CBC-9912-3E7B4A31488E}"/>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'3-5 Data by Environment'!$A$49:$A$58</c15:sqref>
                  </c15:fullRef>
                </c:ext>
              </c:extLst>
              <c:f>('3-5 Data by Environment'!$A$49:$A$54,'3-5 Data by Environment'!$A$57)</c:f>
              <c:strCache>
                <c:ptCount val="7"/>
                <c:pt idx="0">
                  <c:v>(A1) Children attending a Regular Early Childhood Program at least 10 hrs. per week and receiving the majority of hours of special education and related services in the Regular Early Childhood Program</c:v>
                </c:pt>
                <c:pt idx="1">
                  <c:v>(A2) Children attending a Regular Early Childhood Program at least 10 hrs. per weekand receiving the majority of hours of special education and related services in some Other Location </c:v>
                </c:pt>
                <c:pt idx="2">
                  <c:v>(B1) Children attending a Regular Early Childhood Program less than 10 hrs. per week and receiving the majority of hours of special education and related services in the Regular Early Childhood Program</c:v>
                </c:pt>
                <c:pt idx="3">
                  <c:v>(B2) Children attending a Regular Early Childhood Program less than 10 hrs. per week and receiving the majority of hours of special education and related services in some Other Location</c:v>
                </c:pt>
                <c:pt idx="4">
                  <c:v>(C1)  Children attending a Special Education Program (NOT in any Regular Early Childhood Program) specifically, a Separate Special Education Class</c:v>
                </c:pt>
                <c:pt idx="5">
                  <c:v>(C2)  Children attending a Special Education Program (NOT in any Regular Early Childhood Program) specifically, a Separate School</c:v>
                </c:pt>
                <c:pt idx="6">
                  <c:v>(D2) Children attending neither a Regular Early Childhood Program nor a Special Education Program (not included in (A), (B), or (C))and receiving the majority of hours of special education and related services at the Service Provider Location or some Other</c:v>
                </c:pt>
              </c:strCache>
            </c:strRef>
          </c:cat>
          <c:val>
            <c:numRef>
              <c:extLst>
                <c:ext xmlns:c15="http://schemas.microsoft.com/office/drawing/2012/chart" uri="{02D57815-91ED-43cb-92C2-25804820EDAC}">
                  <c15:fullRef>
                    <c15:sqref>'3-5 Data by Environment'!$H$49:$H$58</c15:sqref>
                  </c15:fullRef>
                </c:ext>
              </c:extLst>
              <c:f>('3-5 Data by Environment'!$H$49:$H$54,'3-5 Data by Environment'!$H$57)</c:f>
              <c:numCache>
                <c:formatCode>0%</c:formatCode>
                <c:ptCount val="7"/>
                <c:pt idx="0">
                  <c:v>0.390021296014603</c:v>
                </c:pt>
                <c:pt idx="1">
                  <c:v>4.7763918466686948E-2</c:v>
                </c:pt>
                <c:pt idx="2">
                  <c:v>2.9205962884088835E-2</c:v>
                </c:pt>
                <c:pt idx="3">
                  <c:v>1.8862184362640706E-2</c:v>
                </c:pt>
                <c:pt idx="4">
                  <c:v>0.5089747490112565</c:v>
                </c:pt>
                <c:pt idx="5">
                  <c:v>1.3690295101916642E-2</c:v>
                </c:pt>
                <c:pt idx="6">
                  <c:v>0</c:v>
                </c:pt>
              </c:numCache>
            </c:numRef>
          </c:val>
          <c:extLst>
            <c:ext xmlns:c16="http://schemas.microsoft.com/office/drawing/2014/chart" uri="{C3380CC4-5D6E-409C-BE32-E72D297353CC}">
              <c16:uniqueId val="{00000006-2665-4F3E-A22C-D47BD9A7EF80}"/>
            </c:ext>
          </c:extLst>
        </c:ser>
        <c:dLbls>
          <c:dLblPos val="outEnd"/>
          <c:showLegendKey val="0"/>
          <c:showVal val="1"/>
          <c:showCatName val="0"/>
          <c:showSerName val="0"/>
          <c:showPercent val="0"/>
          <c:showBubbleSize val="0"/>
        </c:dLbls>
        <c:gapWidth val="182"/>
        <c:axId val="1543192959"/>
        <c:axId val="1543202111"/>
      </c:barChart>
      <c:catAx>
        <c:axId val="154319295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3202111"/>
        <c:crosses val="autoZero"/>
        <c:auto val="1"/>
        <c:lblAlgn val="ctr"/>
        <c:lblOffset val="100"/>
        <c:noMultiLvlLbl val="0"/>
      </c:catAx>
      <c:valAx>
        <c:axId val="1543202111"/>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431929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a:t>
            </a:r>
            <a:r>
              <a:rPr lang="en-US" b="1">
                <a:solidFill>
                  <a:srgbClr val="012169"/>
                </a:solidFill>
                <a:latin typeface="Arial" panose="020B0604020202020204" pitchFamily="34" charset="0"/>
                <a:cs typeface="Arial" panose="020B0604020202020204" pitchFamily="34" charset="0"/>
              </a:rPr>
              <a:t>Children with Disabilities by English Learner Status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CD2-4682-9A5A-AB7C1214CFD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BCD2-4682-9A5A-AB7C1214CFD9}"/>
              </c:ext>
            </c:extLst>
          </c:dPt>
          <c:dLbls>
            <c:dLbl>
              <c:idx val="0"/>
              <c:layout>
                <c:manualLayout>
                  <c:x val="0.10529671039417839"/>
                  <c:y val="0.1319367581368284"/>
                </c:manualLayout>
              </c:layout>
              <c:tx>
                <c:rich>
                  <a:bodyPr/>
                  <a:lstStyle/>
                  <a:p>
                    <a:fld id="{04DC809E-DAA3-4802-AB62-97483C88E68C}" type="CATEGORYNAME">
                      <a:rPr lang="en-US"/>
                      <a:pPr/>
                      <a:t>[CATEGORY NAME]</a:t>
                    </a:fld>
                    <a:r>
                      <a:rPr lang="en-US" baseline="0"/>
                      <a:t> </a:t>
                    </a:r>
                    <a:fld id="{9D501FAC-D3A6-4CC4-A29F-443BE22F066D}" type="PERCENTAGE">
                      <a:rPr lang="en-US" baseline="0"/>
                      <a:pPr/>
                      <a:t>[PERCENTAGE]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CD2-4682-9A5A-AB7C1214CFD9}"/>
                </c:ext>
              </c:extLst>
            </c:dLbl>
            <c:dLbl>
              <c:idx val="1"/>
              <c:layout>
                <c:manualLayout>
                  <c:x val="-0.15639499619500763"/>
                  <c:y val="-6.1101987051739776E-2"/>
                </c:manualLayout>
              </c:layout>
              <c:tx>
                <c:rich>
                  <a:bodyPr/>
                  <a:lstStyle/>
                  <a:p>
                    <a:fld id="{0E1D362F-4141-4380-A7F1-76370754874E}" type="CATEGORYNAME">
                      <a:rPr lang="en-US"/>
                      <a:pPr/>
                      <a:t>[CATEGORY NAME]</a:t>
                    </a:fld>
                    <a:r>
                      <a:rPr lang="en-US" baseline="0"/>
                      <a:t> </a:t>
                    </a:r>
                    <a:fld id="{35E9094F-B377-4756-BECF-B2FD1B630DBA}" type="PERCENTAGE">
                      <a:rPr lang="en-US" baseline="0"/>
                      <a:pPr/>
                      <a:t>[PERCENTAGE]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CD2-4682-9A5A-AB7C1214CFD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Subtotals'!$A$39:$A$40</c:f>
              <c:strCache>
                <c:ptCount val="2"/>
                <c:pt idx="0">
                  <c:v>English Learner </c:v>
                </c:pt>
                <c:pt idx="1">
                  <c:v>Non–English Learner </c:v>
                </c:pt>
              </c:strCache>
            </c:strRef>
          </c:cat>
          <c:val>
            <c:numRef>
              <c:f>'5-21 Child Count Subtotals'!$B$39:$B$40</c:f>
              <c:numCache>
                <c:formatCode>#,##0</c:formatCode>
                <c:ptCount val="2"/>
                <c:pt idx="0">
                  <c:v>18414</c:v>
                </c:pt>
                <c:pt idx="1">
                  <c:v>126048</c:v>
                </c:pt>
              </c:numCache>
            </c:numRef>
          </c:val>
          <c:extLst>
            <c:ext xmlns:c16="http://schemas.microsoft.com/office/drawing/2014/chart" uri="{C3380CC4-5D6E-409C-BE32-E72D297353CC}">
              <c16:uniqueId val="{00000000-BCD2-4682-9A5A-AB7C1214CFD9}"/>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12169"/>
                </a:solidFill>
                <a:latin typeface="Arial" panose="020B0604020202020204" pitchFamily="34" charset="0"/>
                <a:ea typeface="+mn-ea"/>
                <a:cs typeface="Arial" panose="020B0604020202020204" pitchFamily="34" charset="0"/>
              </a:defRPr>
            </a:pPr>
            <a:r>
              <a:rPr lang="en-US">
                <a:solidFill>
                  <a:srgbClr val="012169"/>
                </a:solidFill>
              </a:rPr>
              <a:t> Children with Disabilities by Gender </a:t>
            </a:r>
          </a:p>
        </c:rich>
      </c:tx>
      <c:overlay val="0"/>
      <c:spPr>
        <a:noFill/>
        <a:ln>
          <a:noFill/>
        </a:ln>
        <a:effectLst/>
      </c:spPr>
      <c:txPr>
        <a:bodyPr rot="0" spcFirstLastPara="1" vertOverflow="ellipsis" vert="horz" wrap="square" anchor="ctr" anchorCtr="1"/>
        <a:lstStyle/>
        <a:p>
          <a:pPr>
            <a:defRPr sz="1600" b="1" i="0" u="none" strike="noStrike" kern="1200" baseline="0">
              <a:solidFill>
                <a:srgbClr val="012169"/>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8948-4214-8109-61628C5C283B}"/>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8948-4214-8109-61628C5C283B}"/>
              </c:ext>
            </c:extLst>
          </c:dPt>
          <c:dLbls>
            <c:dLbl>
              <c:idx val="0"/>
              <c:layout>
                <c:manualLayout>
                  <c:x val="6.8828038830912555E-2"/>
                  <c:y val="6.065331507474609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48-4214-8109-61628C5C283B}"/>
                </c:ext>
              </c:extLst>
            </c:dLbl>
            <c:dLbl>
              <c:idx val="1"/>
              <c:layout>
                <c:manualLayout>
                  <c:x val="-9.9681152994561859E-2"/>
                  <c:y val="-7.41298642017573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948-4214-8109-61628C5C283B}"/>
                </c:ext>
              </c:extLst>
            </c:dLbl>
            <c:numFmt formatCode="0.0%" sourceLinked="0"/>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Subtotals'!$A$78:$A$79</c:f>
              <c:strCache>
                <c:ptCount val="2"/>
                <c:pt idx="0">
                  <c:v>Female</c:v>
                </c:pt>
                <c:pt idx="1">
                  <c:v>Male</c:v>
                </c:pt>
              </c:strCache>
            </c:strRef>
          </c:cat>
          <c:val>
            <c:numRef>
              <c:f>'5-21 Child Count Subtotals'!$B$78:$B$79</c:f>
              <c:numCache>
                <c:formatCode>#,##0</c:formatCode>
                <c:ptCount val="2"/>
                <c:pt idx="0">
                  <c:v>51025</c:v>
                </c:pt>
                <c:pt idx="1">
                  <c:v>93437</c:v>
                </c:pt>
              </c:numCache>
            </c:numRef>
          </c:val>
          <c:extLst>
            <c:ext xmlns:c16="http://schemas.microsoft.com/office/drawing/2014/chart" uri="{C3380CC4-5D6E-409C-BE32-E72D297353CC}">
              <c16:uniqueId val="{00000000-8948-4214-8109-61628C5C283B}"/>
            </c:ext>
          </c:extLst>
        </c:ser>
        <c:dLbls>
          <c:dLblPos val="inEnd"/>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 </a:t>
            </a:r>
            <a:r>
              <a:rPr lang="en-US" b="1">
                <a:solidFill>
                  <a:srgbClr val="012169"/>
                </a:solidFill>
                <a:latin typeface="Arial" panose="020B0604020202020204" pitchFamily="34" charset="0"/>
                <a:cs typeface="Arial" panose="020B0604020202020204" pitchFamily="34" charset="0"/>
              </a:rPr>
              <a:t>Children with Disabilities by Least</a:t>
            </a:r>
            <a:r>
              <a:rPr lang="en-US" b="1" baseline="0">
                <a:solidFill>
                  <a:srgbClr val="012169"/>
                </a:solidFill>
                <a:latin typeface="Arial" panose="020B0604020202020204" pitchFamily="34" charset="0"/>
                <a:cs typeface="Arial" panose="020B0604020202020204" pitchFamily="34" charset="0"/>
              </a:rPr>
              <a:t> Restrictive Environment</a:t>
            </a:r>
            <a:endParaRPr lang="en-US" b="1">
              <a:solidFill>
                <a:srgbClr val="012169"/>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7889906993525077E-2"/>
          <c:y val="0.18158332561371004"/>
          <c:w val="0.8442201860129499"/>
          <c:h val="0.735829550717925"/>
        </c:manualLayout>
      </c:layout>
      <c:ofPieChart>
        <c:ofPieType val="bar"/>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3B-448E-A71D-C614EE0229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D43B-448E-A71D-C614EE02297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D43B-448E-A71D-C614EE02297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D43B-448E-A71D-C614EE02297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5-D43B-448E-A71D-C614EE02297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D43B-448E-A71D-C614EE02297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7-D43B-448E-A71D-C614EE02297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8-D43B-448E-A71D-C614EE02297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9-D43B-448E-A71D-C614EE02297D}"/>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D43B-448E-A71D-C614EE02297D}"/>
                </c:ext>
              </c:extLst>
            </c:dLbl>
            <c:dLbl>
              <c:idx val="1"/>
              <c:layout>
                <c:manualLayout>
                  <c:x val="-0.24706860225892541"/>
                  <c:y val="4.872305079512119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3B-448E-A71D-C614EE02297D}"/>
                </c:ext>
              </c:extLst>
            </c:dLbl>
            <c:dLbl>
              <c:idx val="2"/>
              <c:layout>
                <c:manualLayout>
                  <c:x val="-2.0860553223798567E-2"/>
                  <c:y val="-0.121317221982097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3B-448E-A71D-C614EE02297D}"/>
                </c:ext>
              </c:extLst>
            </c:dLbl>
            <c:dLbl>
              <c:idx val="3"/>
              <c:layout>
                <c:manualLayout>
                  <c:x val="0"/>
                  <c:y val="-0.3055937458891624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3B-448E-A71D-C614EE02297D}"/>
                </c:ext>
              </c:extLst>
            </c:dLbl>
            <c:dLbl>
              <c:idx val="4"/>
              <c:layout>
                <c:manualLayout>
                  <c:x val="0"/>
                  <c:y val="-0.1556955380577428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3B-448E-A71D-C614EE02297D}"/>
                </c:ext>
              </c:extLst>
            </c:dLbl>
            <c:dLbl>
              <c:idx val="5"/>
              <c:layout>
                <c:manualLayout>
                  <c:x val="1.9451812555260701E-2"/>
                  <c:y val="9.3786623861236013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3B-448E-A71D-C614EE02297D}"/>
                </c:ext>
              </c:extLst>
            </c:dLbl>
            <c:dLbl>
              <c:idx val="6"/>
              <c:layout>
                <c:manualLayout>
                  <c:x val="2.0986325446246092E-2"/>
                  <c:y val="7.9153250492207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43B-448E-A71D-C614EE02297D}"/>
                </c:ext>
              </c:extLst>
            </c:dLbl>
            <c:dLbl>
              <c:idx val="7"/>
              <c:layout>
                <c:manualLayout>
                  <c:x val="-0.12249126256909387"/>
                  <c:y val="0.128864103751736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43B-448E-A71D-C614EE02297D}"/>
                </c:ext>
              </c:extLst>
            </c:dLbl>
            <c:dLbl>
              <c:idx val="8"/>
              <c:layout>
                <c:manualLayout>
                  <c:x val="1.2188190132621088E-2"/>
                  <c:y val="1.464053270190868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43B-448E-A71D-C614EE02297D}"/>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'5-21 Child Count Subtotals'!$A$45:$A$52</c:f>
              <c:strCache>
                <c:ptCount val="8"/>
                <c:pt idx="0">
                  <c:v>(A) Inside regular class 80% or more of the day </c:v>
                </c:pt>
                <c:pt idx="1">
                  <c:v>(B) Inside regular class 40% through 79% of the day </c:v>
                </c:pt>
                <c:pt idx="2">
                  <c:v>(C) Inside regular class less than 40% of the day </c:v>
                </c:pt>
                <c:pt idx="3">
                  <c:v>(D) Separate School </c:v>
                </c:pt>
                <c:pt idx="4">
                  <c:v>(E) Residential Facility </c:v>
                </c:pt>
                <c:pt idx="5">
                  <c:v>(F) Homebound/Hospital </c:v>
                </c:pt>
                <c:pt idx="6">
                  <c:v>(G) Correctional Facilities</c:v>
                </c:pt>
                <c:pt idx="7">
                  <c:v>(H) Parentally Placed In Private Schools </c:v>
                </c:pt>
              </c:strCache>
            </c:strRef>
          </c:cat>
          <c:val>
            <c:numRef>
              <c:f>'5-21 Child Count Subtotals'!$B$45:$B$52</c:f>
              <c:numCache>
                <c:formatCode>#,##0</c:formatCode>
                <c:ptCount val="8"/>
                <c:pt idx="0">
                  <c:v>100261</c:v>
                </c:pt>
                <c:pt idx="1">
                  <c:v>20030</c:v>
                </c:pt>
                <c:pt idx="2">
                  <c:v>19833</c:v>
                </c:pt>
                <c:pt idx="3">
                  <c:v>3424</c:v>
                </c:pt>
                <c:pt idx="4">
                  <c:v>113</c:v>
                </c:pt>
                <c:pt idx="5">
                  <c:v>244</c:v>
                </c:pt>
                <c:pt idx="6">
                  <c:v>161</c:v>
                </c:pt>
                <c:pt idx="7">
                  <c:v>396</c:v>
                </c:pt>
              </c:numCache>
            </c:numRef>
          </c:val>
          <c:extLst>
            <c:ext xmlns:c16="http://schemas.microsoft.com/office/drawing/2014/chart" uri="{C3380CC4-5D6E-409C-BE32-E72D297353CC}">
              <c16:uniqueId val="{00000000-D43B-448E-A71D-C614EE02297D}"/>
            </c:ext>
          </c:extLst>
        </c:ser>
        <c:dLbls>
          <c:dLblPos val="bestFit"/>
          <c:showLegendKey val="0"/>
          <c:showVal val="0"/>
          <c:showCatName val="1"/>
          <c:showSerName val="0"/>
          <c:showPercent val="1"/>
          <c:showBubbleSize val="0"/>
          <c:showLeaderLines val="1"/>
        </c:dLbls>
        <c:gapWidth val="150"/>
        <c:splitType val="pos"/>
        <c:splitPos val="5"/>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 </a:t>
            </a:r>
            <a:r>
              <a:rPr lang="en-US" b="1">
                <a:solidFill>
                  <a:srgbClr val="012169"/>
                </a:solidFill>
                <a:latin typeface="Arial" panose="020B0604020202020204" pitchFamily="34" charset="0"/>
                <a:cs typeface="Arial" panose="020B0604020202020204" pitchFamily="34" charset="0"/>
              </a:rPr>
              <a:t>Children with Disabilities by Age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'5-21 Child Count Subtotals'!$B$56:$B$73</c:f>
              <c:strCache>
                <c:ptCount val="18"/>
                <c:pt idx="0">
                  <c:v>Student
Count</c:v>
                </c:pt>
                <c:pt idx="1">
                  <c:v>6,514</c:v>
                </c:pt>
                <c:pt idx="2">
                  <c:v>9,705</c:v>
                </c:pt>
                <c:pt idx="3">
                  <c:v>10,812</c:v>
                </c:pt>
                <c:pt idx="4">
                  <c:v>12,048</c:v>
                </c:pt>
                <c:pt idx="5">
                  <c:v>12,818</c:v>
                </c:pt>
                <c:pt idx="6">
                  <c:v>12,490</c:v>
                </c:pt>
                <c:pt idx="7">
                  <c:v>11,955</c:v>
                </c:pt>
                <c:pt idx="8">
                  <c:v>11,245</c:v>
                </c:pt>
                <c:pt idx="9">
                  <c:v>11,114</c:v>
                </c:pt>
                <c:pt idx="10">
                  <c:v>10,528</c:v>
                </c:pt>
                <c:pt idx="11">
                  <c:v>10,728</c:v>
                </c:pt>
                <c:pt idx="12">
                  <c:v>10,262</c:v>
                </c:pt>
                <c:pt idx="13">
                  <c:v>9,093</c:v>
                </c:pt>
                <c:pt idx="14">
                  <c:v>3,538</c:v>
                </c:pt>
                <c:pt idx="15">
                  <c:v>956</c:v>
                </c:pt>
                <c:pt idx="16">
                  <c:v>428</c:v>
                </c:pt>
                <c:pt idx="17">
                  <c:v>228</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'5-21 Child Count Subtotals'!$A$57:$A$73</c:f>
              <c:strCache>
                <c:ptCount val="17"/>
                <c:pt idx="0">
                  <c:v>5  (In Kindergarten)</c:v>
                </c:pt>
                <c:pt idx="1">
                  <c:v>6</c:v>
                </c:pt>
                <c:pt idx="2">
                  <c:v>7</c:v>
                </c:pt>
                <c:pt idx="3">
                  <c:v>8</c:v>
                </c:pt>
                <c:pt idx="4">
                  <c:v>9</c:v>
                </c:pt>
                <c:pt idx="5">
                  <c:v>10</c:v>
                </c:pt>
                <c:pt idx="6">
                  <c:v>11</c:v>
                </c:pt>
                <c:pt idx="7">
                  <c:v>12</c:v>
                </c:pt>
                <c:pt idx="8">
                  <c:v>13</c:v>
                </c:pt>
                <c:pt idx="9">
                  <c:v>14</c:v>
                </c:pt>
                <c:pt idx="10">
                  <c:v>15</c:v>
                </c:pt>
                <c:pt idx="11">
                  <c:v>16</c:v>
                </c:pt>
                <c:pt idx="12">
                  <c:v>17</c:v>
                </c:pt>
                <c:pt idx="13">
                  <c:v>18</c:v>
                </c:pt>
                <c:pt idx="14">
                  <c:v>19</c:v>
                </c:pt>
                <c:pt idx="15">
                  <c:v>20</c:v>
                </c:pt>
                <c:pt idx="16">
                  <c:v>21</c:v>
                </c:pt>
              </c:strCache>
            </c:strRef>
          </c:cat>
          <c:val>
            <c:numRef>
              <c:f>'5-21 Child Count Subtotals'!$C$57:$C$73</c:f>
              <c:numCache>
                <c:formatCode>0.0%</c:formatCode>
                <c:ptCount val="17"/>
                <c:pt idx="0">
                  <c:v>4.509144273234484E-2</c:v>
                </c:pt>
                <c:pt idx="1">
                  <c:v>6.7180296548573326E-2</c:v>
                </c:pt>
                <c:pt idx="2">
                  <c:v>7.4843211363541967E-2</c:v>
                </c:pt>
                <c:pt idx="3">
                  <c:v>8.3399094571582844E-2</c:v>
                </c:pt>
                <c:pt idx="4">
                  <c:v>8.8729215987595353E-2</c:v>
                </c:pt>
                <c:pt idx="5">
                  <c:v>8.6458722709086125E-2</c:v>
                </c:pt>
                <c:pt idx="6">
                  <c:v>8.2755326660298209E-2</c:v>
                </c:pt>
                <c:pt idx="7">
                  <c:v>7.7840539380598359E-2</c:v>
                </c:pt>
                <c:pt idx="8">
                  <c:v>7.6933726516315706E-2</c:v>
                </c:pt>
                <c:pt idx="9">
                  <c:v>7.2877296451662035E-2</c:v>
                </c:pt>
                <c:pt idx="10">
                  <c:v>7.4261743572704236E-2</c:v>
                </c:pt>
                <c:pt idx="11">
                  <c:v>7.1035981780675883E-2</c:v>
                </c:pt>
                <c:pt idx="12">
                  <c:v>6.2943888358184152E-2</c:v>
                </c:pt>
                <c:pt idx="13">
                  <c:v>2.4490869571236727E-2</c:v>
                </c:pt>
                <c:pt idx="14">
                  <c:v>6.6176572385817723E-3</c:v>
                </c:pt>
                <c:pt idx="15">
                  <c:v>2.9627168390303333E-3</c:v>
                </c:pt>
                <c:pt idx="16">
                  <c:v>1.5782697179881214E-3</c:v>
                </c:pt>
              </c:numCache>
            </c:numRef>
          </c:val>
          <c:extLst>
            <c:ext xmlns:c16="http://schemas.microsoft.com/office/drawing/2014/chart" uri="{C3380CC4-5D6E-409C-BE32-E72D297353CC}">
              <c16:uniqueId val="{00000000-3B42-4616-94FF-921B0C212271}"/>
            </c:ext>
          </c:extLst>
        </c:ser>
        <c:dLbls>
          <c:showLegendKey val="0"/>
          <c:showVal val="1"/>
          <c:showCatName val="0"/>
          <c:showSerName val="0"/>
          <c:showPercent val="0"/>
          <c:showBubbleSize val="0"/>
        </c:dLbls>
        <c:gapWidth val="150"/>
        <c:overlap val="-25"/>
        <c:axId val="1491270576"/>
        <c:axId val="1491280560"/>
      </c:barChart>
      <c:catAx>
        <c:axId val="149127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91280560"/>
        <c:crosses val="autoZero"/>
        <c:auto val="1"/>
        <c:lblAlgn val="ctr"/>
        <c:lblOffset val="100"/>
        <c:noMultiLvlLbl val="0"/>
      </c:catAx>
      <c:valAx>
        <c:axId val="1491280560"/>
        <c:scaling>
          <c:orientation val="minMax"/>
        </c:scaling>
        <c:delete val="1"/>
        <c:axPos val="l"/>
        <c:numFmt formatCode="0.0%" sourceLinked="1"/>
        <c:majorTickMark val="none"/>
        <c:minorTickMark val="none"/>
        <c:tickLblPos val="nextTo"/>
        <c:crossAx val="14912705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solidFill>
                  <a:srgbClr val="002060"/>
                </a:solidFill>
                <a:latin typeface="Arial" panose="020B0604020202020204" pitchFamily="34" charset="0"/>
                <a:cs typeface="Arial" panose="020B0604020202020204" pitchFamily="34" charset="0"/>
              </a:rPr>
              <a:t>Student Percentage by Race/Ethnicity and Disability Category Ages 5-21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stacked"/>
        <c:varyColors val="0"/>
        <c:ser>
          <c:idx val="0"/>
          <c:order val="0"/>
          <c:tx>
            <c:strRef>
              <c:f>'5-21 Data by Disability'!$A$80</c:f>
              <c:strCache>
                <c:ptCount val="1"/>
                <c:pt idx="0">
                  <c:v>Autism</c:v>
                </c:pt>
              </c:strCache>
            </c:strRef>
          </c:tx>
          <c:spPr>
            <a:solidFill>
              <a:schemeClr val="accent1"/>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Disability'!$B$80:$H$80</c:f>
              <c:numCache>
                <c:formatCode>0%</c:formatCode>
                <c:ptCount val="7"/>
                <c:pt idx="0">
                  <c:v>8.0141194927441498E-2</c:v>
                </c:pt>
                <c:pt idx="1">
                  <c:v>0.34487877288471053</c:v>
                </c:pt>
                <c:pt idx="2">
                  <c:v>0.13056690768102275</c:v>
                </c:pt>
                <c:pt idx="3">
                  <c:v>0.11865903989573529</c:v>
                </c:pt>
                <c:pt idx="4">
                  <c:v>0.17718446601941748</c:v>
                </c:pt>
                <c:pt idx="5">
                  <c:v>0.15008880994671403</c:v>
                </c:pt>
                <c:pt idx="6">
                  <c:v>0.1599871753767233</c:v>
                </c:pt>
              </c:numCache>
            </c:numRef>
          </c:val>
          <c:extLst>
            <c:ext xmlns:c16="http://schemas.microsoft.com/office/drawing/2014/chart" uri="{C3380CC4-5D6E-409C-BE32-E72D297353CC}">
              <c16:uniqueId val="{00000000-FC02-41FD-ACBD-207259BECD32}"/>
            </c:ext>
          </c:extLst>
        </c:ser>
        <c:ser>
          <c:idx val="1"/>
          <c:order val="1"/>
          <c:tx>
            <c:strRef>
              <c:f>'5-21 Data by Disability'!$A$81</c:f>
              <c:strCache>
                <c:ptCount val="1"/>
                <c:pt idx="0">
                  <c:v>Deaf-Blindness</c:v>
                </c:pt>
              </c:strCache>
            </c:strRef>
          </c:tx>
          <c:spPr>
            <a:solidFill>
              <a:schemeClr val="accent2"/>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Disability'!$B$81:$H$81</c:f>
              <c:numCache>
                <c:formatCode>0%</c:formatCode>
                <c:ptCount val="7"/>
                <c:pt idx="0">
                  <c:v>0</c:v>
                </c:pt>
                <c:pt idx="1">
                  <c:v>0</c:v>
                </c:pt>
                <c:pt idx="2">
                  <c:v>0</c:v>
                </c:pt>
                <c:pt idx="3" formatCode="0.00%">
                  <c:v>1.1729780609658967E-3</c:v>
                </c:pt>
                <c:pt idx="4">
                  <c:v>0</c:v>
                </c:pt>
                <c:pt idx="5" formatCode="0.00%">
                  <c:v>8.8809946714031975E-4</c:v>
                </c:pt>
                <c:pt idx="6">
                  <c:v>0</c:v>
                </c:pt>
              </c:numCache>
            </c:numRef>
          </c:val>
          <c:extLst>
            <c:ext xmlns:c16="http://schemas.microsoft.com/office/drawing/2014/chart" uri="{C3380CC4-5D6E-409C-BE32-E72D297353CC}">
              <c16:uniqueId val="{00000001-FC02-41FD-ACBD-207259BECD32}"/>
            </c:ext>
          </c:extLst>
        </c:ser>
        <c:ser>
          <c:idx val="2"/>
          <c:order val="2"/>
          <c:tx>
            <c:strRef>
              <c:f>'5-21 Data by Disability'!$A$82</c:f>
              <c:strCache>
                <c:ptCount val="1"/>
                <c:pt idx="0">
                  <c:v>Developmental Delay</c:v>
                </c:pt>
              </c:strCache>
            </c:strRef>
          </c:tx>
          <c:spPr>
            <a:solidFill>
              <a:schemeClr val="accent3"/>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Disability'!$B$82:$H$82</c:f>
              <c:numCache>
                <c:formatCode>0%</c:formatCode>
                <c:ptCount val="7"/>
                <c:pt idx="0">
                  <c:v>8.3148123937769644E-2</c:v>
                </c:pt>
                <c:pt idx="1">
                  <c:v>0.10588817417120237</c:v>
                </c:pt>
                <c:pt idx="2">
                  <c:v>7.5028816933878237E-2</c:v>
                </c:pt>
                <c:pt idx="3">
                  <c:v>8.1804358844399391E-2</c:v>
                </c:pt>
                <c:pt idx="4">
                  <c:v>9.4660194174757281E-2</c:v>
                </c:pt>
                <c:pt idx="5">
                  <c:v>6.725335055708058E-2</c:v>
                </c:pt>
                <c:pt idx="6">
                  <c:v>8.1917281179865339E-2</c:v>
                </c:pt>
              </c:numCache>
            </c:numRef>
          </c:val>
          <c:extLst>
            <c:ext xmlns:c16="http://schemas.microsoft.com/office/drawing/2014/chart" uri="{C3380CC4-5D6E-409C-BE32-E72D297353CC}">
              <c16:uniqueId val="{00000002-FC02-41FD-ACBD-207259BECD32}"/>
            </c:ext>
          </c:extLst>
        </c:ser>
        <c:ser>
          <c:idx val="3"/>
          <c:order val="3"/>
          <c:tx>
            <c:strRef>
              <c:f>'5-21 Data by Disability'!$A$83</c:f>
              <c:strCache>
                <c:ptCount val="1"/>
                <c:pt idx="0">
                  <c:v>Emotional Disturbance</c:v>
                </c:pt>
              </c:strCache>
            </c:strRef>
          </c:tx>
          <c:spPr>
            <a:solidFill>
              <a:schemeClr val="accent4"/>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Disability'!$B$83:$H$83</c:f>
              <c:numCache>
                <c:formatCode>0%</c:formatCode>
                <c:ptCount val="7"/>
                <c:pt idx="0">
                  <c:v>3.8567132958556676E-2</c:v>
                </c:pt>
                <c:pt idx="1">
                  <c:v>1.9297377535873329E-2</c:v>
                </c:pt>
                <c:pt idx="2">
                  <c:v>8.0896992559991623E-2</c:v>
                </c:pt>
                <c:pt idx="3">
                  <c:v>3.2206212439359928E-2</c:v>
                </c:pt>
                <c:pt idx="4">
                  <c:v>3.8834951456310676E-2</c:v>
                </c:pt>
                <c:pt idx="5">
                  <c:v>5.8150331018892297E-2</c:v>
                </c:pt>
                <c:pt idx="6">
                  <c:v>6.332157742866304E-2</c:v>
                </c:pt>
              </c:numCache>
            </c:numRef>
          </c:val>
          <c:extLst>
            <c:ext xmlns:c16="http://schemas.microsoft.com/office/drawing/2014/chart" uri="{C3380CC4-5D6E-409C-BE32-E72D297353CC}">
              <c16:uniqueId val="{00000003-FC02-41FD-ACBD-207259BECD32}"/>
            </c:ext>
          </c:extLst>
        </c:ser>
        <c:ser>
          <c:idx val="4"/>
          <c:order val="4"/>
          <c:tx>
            <c:strRef>
              <c:f>'5-21 Data by Disability'!$A$84</c:f>
              <c:strCache>
                <c:ptCount val="1"/>
                <c:pt idx="0">
                  <c:v>Hearing Impairment</c:v>
                </c:pt>
              </c:strCache>
            </c:strRef>
          </c:tx>
          <c:spPr>
            <a:solidFill>
              <a:schemeClr val="accent5"/>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Disability'!$B$84:$H$84</c:f>
              <c:numCache>
                <c:formatCode>0%</c:formatCode>
                <c:ptCount val="7"/>
                <c:pt idx="0">
                  <c:v>8.6285788992025107E-3</c:v>
                </c:pt>
                <c:pt idx="1">
                  <c:v>0</c:v>
                </c:pt>
                <c:pt idx="2">
                  <c:v>5.3442313737818298E-3</c:v>
                </c:pt>
                <c:pt idx="3">
                  <c:v>9.716892332198971E-3</c:v>
                </c:pt>
                <c:pt idx="4">
                  <c:v>0</c:v>
                </c:pt>
                <c:pt idx="5">
                  <c:v>6.6001937671564667E-3</c:v>
                </c:pt>
                <c:pt idx="6">
                  <c:v>6.8932350112215456E-3</c:v>
                </c:pt>
              </c:numCache>
            </c:numRef>
          </c:val>
          <c:extLst>
            <c:ext xmlns:c16="http://schemas.microsoft.com/office/drawing/2014/chart" uri="{C3380CC4-5D6E-409C-BE32-E72D297353CC}">
              <c16:uniqueId val="{00000004-FC02-41FD-ACBD-207259BECD32}"/>
            </c:ext>
          </c:extLst>
        </c:ser>
        <c:ser>
          <c:idx val="5"/>
          <c:order val="5"/>
          <c:tx>
            <c:strRef>
              <c:f>'5-21 Data by Disability'!$A$85</c:f>
              <c:strCache>
                <c:ptCount val="1"/>
                <c:pt idx="0">
                  <c:v>Intellectual Disability</c:v>
                </c:pt>
              </c:strCache>
            </c:strRef>
          </c:tx>
          <c:spPr>
            <a:solidFill>
              <a:schemeClr val="accent6"/>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Disability'!$B$85:$H$85</c:f>
              <c:numCache>
                <c:formatCode>0%</c:formatCode>
                <c:ptCount val="7"/>
                <c:pt idx="0">
                  <c:v>6.2622565041181855E-2</c:v>
                </c:pt>
                <c:pt idx="1">
                  <c:v>5.6407718951014346E-2</c:v>
                </c:pt>
                <c:pt idx="2">
                  <c:v>6.916064130776485E-2</c:v>
                </c:pt>
                <c:pt idx="3">
                  <c:v>5.6042285135037291E-2</c:v>
                </c:pt>
                <c:pt idx="4">
                  <c:v>5.3398058252427182E-2</c:v>
                </c:pt>
                <c:pt idx="5">
                  <c:v>3.7239625383497496E-2</c:v>
                </c:pt>
                <c:pt idx="6">
                  <c:v>3.6389868547611413E-2</c:v>
                </c:pt>
              </c:numCache>
            </c:numRef>
          </c:val>
          <c:extLst>
            <c:ext xmlns:c16="http://schemas.microsoft.com/office/drawing/2014/chart" uri="{C3380CC4-5D6E-409C-BE32-E72D297353CC}">
              <c16:uniqueId val="{00000005-FC02-41FD-ACBD-207259BECD32}"/>
            </c:ext>
          </c:extLst>
        </c:ser>
        <c:ser>
          <c:idx val="6"/>
          <c:order val="6"/>
          <c:tx>
            <c:strRef>
              <c:f>'5-21 Data by Disability'!$A$86</c:f>
              <c:strCache>
                <c:ptCount val="1"/>
                <c:pt idx="0">
                  <c:v>Multiple Disabilities</c:v>
                </c:pt>
              </c:strCache>
            </c:strRef>
          </c:tx>
          <c:spPr>
            <a:solidFill>
              <a:schemeClr val="accent1">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Disability'!$B$86:$H$86</c:f>
              <c:numCache>
                <c:formatCode>0%</c:formatCode>
                <c:ptCount val="7"/>
                <c:pt idx="0">
                  <c:v>1.8172310105896195E-2</c:v>
                </c:pt>
                <c:pt idx="1">
                  <c:v>0</c:v>
                </c:pt>
                <c:pt idx="2">
                  <c:v>1.079325159802997E-2</c:v>
                </c:pt>
                <c:pt idx="3">
                  <c:v>1.2048367243501557E-2</c:v>
                </c:pt>
                <c:pt idx="4">
                  <c:v>0</c:v>
                </c:pt>
                <c:pt idx="5">
                  <c:v>1.2070079121588891E-2</c:v>
                </c:pt>
                <c:pt idx="6">
                  <c:v>9.6184674575184349E-3</c:v>
                </c:pt>
              </c:numCache>
            </c:numRef>
          </c:val>
          <c:extLst>
            <c:ext xmlns:c16="http://schemas.microsoft.com/office/drawing/2014/chart" uri="{C3380CC4-5D6E-409C-BE32-E72D297353CC}">
              <c16:uniqueId val="{00000006-FC02-41FD-ACBD-207259BECD32}"/>
            </c:ext>
          </c:extLst>
        </c:ser>
        <c:ser>
          <c:idx val="7"/>
          <c:order val="7"/>
          <c:tx>
            <c:strRef>
              <c:f>'5-21 Data by Disability'!$A$87</c:f>
              <c:strCache>
                <c:ptCount val="1"/>
                <c:pt idx="0">
                  <c:v>Orthopedic Impairment</c:v>
                </c:pt>
              </c:strCache>
            </c:strRef>
          </c:tx>
          <c:spPr>
            <a:solidFill>
              <a:schemeClr val="accent2">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Disability'!$B$87:$H$87</c:f>
              <c:numCache>
                <c:formatCode>0%</c:formatCode>
                <c:ptCount val="7"/>
                <c:pt idx="0">
                  <c:v>0</c:v>
                </c:pt>
                <c:pt idx="1">
                  <c:v>9.4012864918357249E-3</c:v>
                </c:pt>
                <c:pt idx="2" formatCode="0.00%">
                  <c:v>2.6197212616577595E-3</c:v>
                </c:pt>
                <c:pt idx="3" formatCode="0.00%">
                  <c:v>2.8093548620664686E-3</c:v>
                </c:pt>
                <c:pt idx="4">
                  <c:v>0</c:v>
                </c:pt>
                <c:pt idx="5" formatCode="0.00%">
                  <c:v>3.9964476021314387E-3</c:v>
                </c:pt>
                <c:pt idx="6" formatCode="0.00%">
                  <c:v>3.3664636101314524E-3</c:v>
                </c:pt>
              </c:numCache>
            </c:numRef>
          </c:val>
          <c:extLst>
            <c:ext xmlns:c16="http://schemas.microsoft.com/office/drawing/2014/chart" uri="{C3380CC4-5D6E-409C-BE32-E72D297353CC}">
              <c16:uniqueId val="{00000007-FC02-41FD-ACBD-207259BECD32}"/>
            </c:ext>
          </c:extLst>
        </c:ser>
        <c:ser>
          <c:idx val="8"/>
          <c:order val="8"/>
          <c:tx>
            <c:strRef>
              <c:f>'5-21 Data by Disability'!$A$88</c:f>
              <c:strCache>
                <c:ptCount val="1"/>
                <c:pt idx="0">
                  <c:v>Other Health Impairment</c:v>
                </c:pt>
              </c:strCache>
            </c:strRef>
          </c:tx>
          <c:spPr>
            <a:solidFill>
              <a:schemeClr val="accent3">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Disability'!$B$88:$H$88</c:f>
              <c:numCache>
                <c:formatCode>0%</c:formatCode>
                <c:ptCount val="7"/>
                <c:pt idx="0">
                  <c:v>6.6413910315073862E-2</c:v>
                </c:pt>
                <c:pt idx="1">
                  <c:v>6.580900544285008E-2</c:v>
                </c:pt>
                <c:pt idx="2">
                  <c:v>0.15026721156868908</c:v>
                </c:pt>
                <c:pt idx="3">
                  <c:v>0.10361306205198755</c:v>
                </c:pt>
                <c:pt idx="4">
                  <c:v>9.4660194174757281E-2</c:v>
                </c:pt>
                <c:pt idx="5">
                  <c:v>0.17172614241886</c:v>
                </c:pt>
                <c:pt idx="6">
                  <c:v>0.1535748637383777</c:v>
                </c:pt>
              </c:numCache>
            </c:numRef>
          </c:val>
          <c:extLst>
            <c:ext xmlns:c16="http://schemas.microsoft.com/office/drawing/2014/chart" uri="{C3380CC4-5D6E-409C-BE32-E72D297353CC}">
              <c16:uniqueId val="{00000008-FC02-41FD-ACBD-207259BECD32}"/>
            </c:ext>
          </c:extLst>
        </c:ser>
        <c:ser>
          <c:idx val="9"/>
          <c:order val="9"/>
          <c:tx>
            <c:strRef>
              <c:f>'5-21 Data by Disability'!$A$89</c:f>
              <c:strCache>
                <c:ptCount val="1"/>
                <c:pt idx="0">
                  <c:v>Specific Learning Disability</c:v>
                </c:pt>
              </c:strCache>
            </c:strRef>
          </c:tx>
          <c:spPr>
            <a:solidFill>
              <a:schemeClr val="accent4">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Disability'!$B$89:$H$89</c:f>
              <c:numCache>
                <c:formatCode>0%</c:formatCode>
                <c:ptCount val="7"/>
                <c:pt idx="0">
                  <c:v>0.48803765198065108</c:v>
                </c:pt>
                <c:pt idx="1">
                  <c:v>0.1603166749134092</c:v>
                </c:pt>
                <c:pt idx="2">
                  <c:v>0.37346746306193024</c:v>
                </c:pt>
                <c:pt idx="3">
                  <c:v>0.42886105278401276</c:v>
                </c:pt>
                <c:pt idx="4">
                  <c:v>0.34708737864077671</c:v>
                </c:pt>
                <c:pt idx="5">
                  <c:v>0.32252139512352657</c:v>
                </c:pt>
                <c:pt idx="6">
                  <c:v>0.32045527412632252</c:v>
                </c:pt>
              </c:numCache>
            </c:numRef>
          </c:val>
          <c:extLst>
            <c:ext xmlns:c16="http://schemas.microsoft.com/office/drawing/2014/chart" uri="{C3380CC4-5D6E-409C-BE32-E72D297353CC}">
              <c16:uniqueId val="{00000009-FC02-41FD-ACBD-207259BECD32}"/>
            </c:ext>
          </c:extLst>
        </c:ser>
        <c:ser>
          <c:idx val="10"/>
          <c:order val="10"/>
          <c:tx>
            <c:strRef>
              <c:f>'5-21 Data by Disability'!$A$90</c:f>
              <c:strCache>
                <c:ptCount val="1"/>
                <c:pt idx="0">
                  <c:v>Speech or Language Impairment</c:v>
                </c:pt>
              </c:strCache>
            </c:strRef>
          </c:tx>
          <c:spPr>
            <a:solidFill>
              <a:schemeClr val="accent5">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Disability'!$B$90:$H$90</c:f>
              <c:numCache>
                <c:formatCode>0%</c:formatCode>
                <c:ptCount val="7"/>
                <c:pt idx="0">
                  <c:v>0.14485553667146031</c:v>
                </c:pt>
                <c:pt idx="1">
                  <c:v>0.18802572983671451</c:v>
                </c:pt>
                <c:pt idx="2">
                  <c:v>9.5567431625275076E-2</c:v>
                </c:pt>
                <c:pt idx="3">
                  <c:v>0.14911302584896097</c:v>
                </c:pt>
                <c:pt idx="4">
                  <c:v>0.15776699029126215</c:v>
                </c:pt>
                <c:pt idx="5">
                  <c:v>0.16454061036654288</c:v>
                </c:pt>
                <c:pt idx="6">
                  <c:v>0.15870471304905417</c:v>
                </c:pt>
              </c:numCache>
            </c:numRef>
          </c:val>
          <c:extLst>
            <c:ext xmlns:c16="http://schemas.microsoft.com/office/drawing/2014/chart" uri="{C3380CC4-5D6E-409C-BE32-E72D297353CC}">
              <c16:uniqueId val="{0000000A-FC02-41FD-ACBD-207259BECD32}"/>
            </c:ext>
          </c:extLst>
        </c:ser>
        <c:ser>
          <c:idx val="11"/>
          <c:order val="11"/>
          <c:tx>
            <c:strRef>
              <c:f>'5-21 Data by Disability'!$A$91</c:f>
              <c:strCache>
                <c:ptCount val="1"/>
                <c:pt idx="0">
                  <c:v>Traumatic Brain Injury</c:v>
                </c:pt>
              </c:strCache>
            </c:strRef>
          </c:tx>
          <c:spPr>
            <a:solidFill>
              <a:schemeClr val="accent6">
                <a:lumMod val="6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Disability'!$B$91:$H$91</c:f>
              <c:numCache>
                <c:formatCode>0%</c:formatCode>
                <c:ptCount val="7"/>
                <c:pt idx="0" formatCode="0.00%">
                  <c:v>3.0069290103281474E-3</c:v>
                </c:pt>
                <c:pt idx="1">
                  <c:v>0</c:v>
                </c:pt>
                <c:pt idx="2">
                  <c:v>0</c:v>
                </c:pt>
                <c:pt idx="3" formatCode="0.00%">
                  <c:v>1.3467525885164E-3</c:v>
                </c:pt>
                <c:pt idx="4">
                  <c:v>0</c:v>
                </c:pt>
                <c:pt idx="5" formatCode="0.00%">
                  <c:v>1.8165670918779268E-3</c:v>
                </c:pt>
                <c:pt idx="6">
                  <c:v>0</c:v>
                </c:pt>
              </c:numCache>
            </c:numRef>
          </c:val>
          <c:extLst>
            <c:ext xmlns:c16="http://schemas.microsoft.com/office/drawing/2014/chart" uri="{C3380CC4-5D6E-409C-BE32-E72D297353CC}">
              <c16:uniqueId val="{0000000B-FC02-41FD-ACBD-207259BECD32}"/>
            </c:ext>
          </c:extLst>
        </c:ser>
        <c:ser>
          <c:idx val="12"/>
          <c:order val="12"/>
          <c:tx>
            <c:strRef>
              <c:f>'5-21 Data by Disability'!$A$92</c:f>
              <c:strCache>
                <c:ptCount val="1"/>
                <c:pt idx="0">
                  <c:v>Visual Impairment</c:v>
                </c:pt>
              </c:strCache>
            </c:strRef>
          </c:tx>
          <c:spPr>
            <a:solidFill>
              <a:schemeClr val="accent1">
                <a:lumMod val="80000"/>
                <a:lumOff val="20000"/>
              </a:schemeClr>
            </a:solidFill>
            <a:ln>
              <a:noFill/>
            </a:ln>
            <a:effectLst/>
          </c:spPr>
          <c:invertIfNegative val="0"/>
          <c:cat>
            <c:strRef>
              <c:f>'5-21 Data by Disability'!$B$79:$H$79</c:f>
              <c:strCache>
                <c:ptCount val="7"/>
                <c:pt idx="0">
                  <c:v>American Indian or Alaska Native</c:v>
                </c:pt>
                <c:pt idx="1">
                  <c:v>Asian</c:v>
                </c:pt>
                <c:pt idx="2">
                  <c:v>Black or African American</c:v>
                </c:pt>
                <c:pt idx="3">
                  <c:v>Hispanic/
Latino</c:v>
                </c:pt>
                <c:pt idx="4">
                  <c:v>Native Hawaiian or Other Pacific Islander</c:v>
                </c:pt>
                <c:pt idx="5">
                  <c:v>Two or more races</c:v>
                </c:pt>
                <c:pt idx="6">
                  <c:v>White</c:v>
                </c:pt>
              </c:strCache>
            </c:strRef>
          </c:cat>
          <c:val>
            <c:numRef>
              <c:f>'5-21 Data by Disability'!$B$92:$H$92</c:f>
              <c:numCache>
                <c:formatCode>0%</c:formatCode>
                <c:ptCount val="7"/>
                <c:pt idx="0" formatCode="0.00%">
                  <c:v>3.3991371421100798E-3</c:v>
                </c:pt>
                <c:pt idx="1">
                  <c:v>0</c:v>
                </c:pt>
                <c:pt idx="2" formatCode="0.00%">
                  <c:v>3.4580320653882428E-3</c:v>
                </c:pt>
                <c:pt idx="3" formatCode="0.00%">
                  <c:v>2.6066179132575485E-3</c:v>
                </c:pt>
                <c:pt idx="4">
                  <c:v>0</c:v>
                </c:pt>
                <c:pt idx="5" formatCode="0.00%">
                  <c:v>3.1083481349911189E-3</c:v>
                </c:pt>
                <c:pt idx="6" formatCode="0.00%">
                  <c:v>4.0076947739660146E-3</c:v>
                </c:pt>
              </c:numCache>
            </c:numRef>
          </c:val>
          <c:extLst>
            <c:ext xmlns:c16="http://schemas.microsoft.com/office/drawing/2014/chart" uri="{C3380CC4-5D6E-409C-BE32-E72D297353CC}">
              <c16:uniqueId val="{0000000C-FC02-41FD-ACBD-207259BECD32}"/>
            </c:ext>
          </c:extLst>
        </c:ser>
        <c:dLbls>
          <c:showLegendKey val="0"/>
          <c:showVal val="0"/>
          <c:showCatName val="0"/>
          <c:showSerName val="0"/>
          <c:showPercent val="0"/>
          <c:showBubbleSize val="0"/>
        </c:dLbls>
        <c:gapWidth val="150"/>
        <c:overlap val="100"/>
        <c:axId val="2064534720"/>
        <c:axId val="2064537632"/>
      </c:barChart>
      <c:catAx>
        <c:axId val="20645347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7632"/>
        <c:crosses val="autoZero"/>
        <c:auto val="1"/>
        <c:lblAlgn val="ctr"/>
        <c:lblOffset val="100"/>
        <c:noMultiLvlLbl val="0"/>
      </c:catAx>
      <c:valAx>
        <c:axId val="2064537632"/>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4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r>
              <a:rPr lang="en-US" sz="1400" b="1">
                <a:solidFill>
                  <a:srgbClr val="012169"/>
                </a:solidFill>
              </a:rPr>
              <a:t>Student Count by Gender Ages 5-21</a:t>
            </a: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12169"/>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'5-21 Data by Disability'!$B$96</c:f>
              <c:strCache>
                <c:ptCount val="1"/>
                <c:pt idx="0">
                  <c:v>Female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Disability'!$A$97:$A$110</c15:sqref>
                  </c15:fullRef>
                </c:ext>
              </c:extLst>
              <c:f>'5-21 Data by Disability'!$A$97:$A$109</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Disability'!$B$97:$B$110</c15:sqref>
                  </c15:fullRef>
                </c:ext>
              </c:extLst>
              <c:f>'5-21 Data by Disability'!$B$97:$B$109</c:f>
              <c:numCache>
                <c:formatCode>#,##0</c:formatCode>
                <c:ptCount val="13"/>
                <c:pt idx="0">
                  <c:v>3784</c:v>
                </c:pt>
                <c:pt idx="1">
                  <c:v>69</c:v>
                </c:pt>
                <c:pt idx="2">
                  <c:v>3168</c:v>
                </c:pt>
                <c:pt idx="3">
                  <c:v>1942</c:v>
                </c:pt>
                <c:pt idx="4">
                  <c:v>558</c:v>
                </c:pt>
                <c:pt idx="5">
                  <c:v>3154</c:v>
                </c:pt>
                <c:pt idx="6">
                  <c:v>793</c:v>
                </c:pt>
                <c:pt idx="7">
                  <c:v>196</c:v>
                </c:pt>
                <c:pt idx="8">
                  <c:v>5669</c:v>
                </c:pt>
                <c:pt idx="9">
                  <c:v>23684</c:v>
                </c:pt>
                <c:pt idx="10">
                  <c:v>7722</c:v>
                </c:pt>
                <c:pt idx="11">
                  <c:v>82</c:v>
                </c:pt>
                <c:pt idx="12">
                  <c:v>204</c:v>
                </c:pt>
              </c:numCache>
            </c:numRef>
          </c:val>
          <c:extLst>
            <c:ext xmlns:c16="http://schemas.microsoft.com/office/drawing/2014/chart" uri="{C3380CC4-5D6E-409C-BE32-E72D297353CC}">
              <c16:uniqueId val="{00000000-EF4F-4EF6-AA6D-45250149B7A7}"/>
            </c:ext>
          </c:extLst>
        </c:ser>
        <c:ser>
          <c:idx val="1"/>
          <c:order val="1"/>
          <c:tx>
            <c:strRef>
              <c:f>'5-21 Data by Disability'!$C$96</c:f>
              <c:strCache>
                <c:ptCount val="1"/>
                <c:pt idx="0">
                  <c:v>Male</c:v>
                </c:pt>
              </c:strCache>
            </c:strRef>
          </c:tx>
          <c:spPr>
            <a:solidFill>
              <a:schemeClr val="accent2"/>
            </a:solidFill>
            <a:ln>
              <a:noFill/>
            </a:ln>
            <a:effectLst/>
          </c:spPr>
          <c:invertIfNegative val="0"/>
          <c:dLbls>
            <c:delete val="1"/>
          </c:dLbls>
          <c:cat>
            <c:strRef>
              <c:extLst>
                <c:ext xmlns:c15="http://schemas.microsoft.com/office/drawing/2012/chart" uri="{02D57815-91ED-43cb-92C2-25804820EDAC}">
                  <c15:fullRef>
                    <c15:sqref>'5-21 Data by Disability'!$A$97:$A$110</c15:sqref>
                  </c15:fullRef>
                </c:ext>
              </c:extLst>
              <c:f>'5-21 Data by Disability'!$A$97:$A$109</c:f>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xmlns:c15="http://schemas.microsoft.com/office/drawing/2012/chart" uri="{02D57815-91ED-43cb-92C2-25804820EDAC}">
                  <c15:fullRef>
                    <c15:sqref>'5-21 Data by Disability'!$C$97:$C$110</c15:sqref>
                  </c15:fullRef>
                </c:ext>
              </c:extLst>
              <c:f>'5-21 Data by Disability'!$C$97:$C$109</c:f>
              <c:numCache>
                <c:formatCode>#,##0</c:formatCode>
                <c:ptCount val="13"/>
                <c:pt idx="0">
                  <c:v>15473</c:v>
                </c:pt>
                <c:pt idx="1">
                  <c:v>78</c:v>
                </c:pt>
                <c:pt idx="2">
                  <c:v>7929</c:v>
                </c:pt>
                <c:pt idx="3">
                  <c:v>4680</c:v>
                </c:pt>
                <c:pt idx="4">
                  <c:v>639</c:v>
                </c:pt>
                <c:pt idx="5">
                  <c:v>4063</c:v>
                </c:pt>
                <c:pt idx="6">
                  <c:v>999</c:v>
                </c:pt>
                <c:pt idx="7">
                  <c:v>278</c:v>
                </c:pt>
                <c:pt idx="8">
                  <c:v>13066</c:v>
                </c:pt>
                <c:pt idx="9">
                  <c:v>31673</c:v>
                </c:pt>
                <c:pt idx="10">
                  <c:v>14182</c:v>
                </c:pt>
                <c:pt idx="11">
                  <c:v>152</c:v>
                </c:pt>
                <c:pt idx="12">
                  <c:v>225</c:v>
                </c:pt>
              </c:numCache>
            </c:numRef>
          </c:val>
          <c:extLst>
            <c:ext xmlns:c16="http://schemas.microsoft.com/office/drawing/2014/chart" uri="{C3380CC4-5D6E-409C-BE32-E72D297353CC}">
              <c16:uniqueId val="{00000001-EF4F-4EF6-AA6D-45250149B7A7}"/>
            </c:ext>
          </c:extLst>
        </c:ser>
        <c:dLbls>
          <c:dLblPos val="inBase"/>
          <c:showLegendKey val="0"/>
          <c:showVal val="1"/>
          <c:showCatName val="0"/>
          <c:showSerName val="0"/>
          <c:showPercent val="0"/>
          <c:showBubbleSize val="0"/>
        </c:dLbls>
        <c:gapWidth val="150"/>
        <c:overlap val="100"/>
        <c:axId val="2064533888"/>
        <c:axId val="2064533472"/>
        <c:extLst>
          <c:ext xmlns:c15="http://schemas.microsoft.com/office/drawing/2012/chart" uri="{02D57815-91ED-43cb-92C2-25804820EDAC}">
            <c15:filteredBarSeries>
              <c15:ser>
                <c:idx val="2"/>
                <c:order val="2"/>
                <c:tx>
                  <c:strRef>
                    <c:extLst>
                      <c:ext uri="{02D57815-91ED-43cb-92C2-25804820EDAC}">
                        <c15:formulaRef>
                          <c15:sqref>'5-21 Data by Disability'!$D$96</c15:sqref>
                        </c15:formulaRef>
                      </c:ext>
                    </c:extLst>
                    <c:strCache>
                      <c:ptCount val="1"/>
                      <c:pt idx="0">
                        <c:v>Calculated Total</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'5-21 Data by Disability'!$A$97:$A$110</c15:sqref>
                        </c15:fullRef>
                        <c15:formulaRef>
                          <c15:sqref>'5-21 Data by Disability'!$A$97:$A$109</c15:sqref>
                        </c15:formulaRef>
                      </c:ext>
                    </c:extLst>
                    <c:strCache>
                      <c:ptCount val="13"/>
                      <c:pt idx="0">
                        <c:v>Autism</c:v>
                      </c:pt>
                      <c:pt idx="1">
                        <c:v>Deaf-Blindness</c:v>
                      </c:pt>
                      <c:pt idx="2">
                        <c:v>Developmental Delay</c:v>
                      </c:pt>
                      <c:pt idx="3">
                        <c:v>Emotional Disturbance</c:v>
                      </c:pt>
                      <c:pt idx="4">
                        <c:v>Hearing Impairment</c:v>
                      </c:pt>
                      <c:pt idx="5">
                        <c:v>Intellectual Disability</c:v>
                      </c:pt>
                      <c:pt idx="6">
                        <c:v>Multiple Disabilities</c:v>
                      </c:pt>
                      <c:pt idx="7">
                        <c:v>Orthopedic Impairment</c:v>
                      </c:pt>
                      <c:pt idx="8">
                        <c:v>Other Health Impairment</c:v>
                      </c:pt>
                      <c:pt idx="9">
                        <c:v>Specific Learning Disability</c:v>
                      </c:pt>
                      <c:pt idx="10">
                        <c:v>Speech or Language Impairment</c:v>
                      </c:pt>
                      <c:pt idx="11">
                        <c:v>Traumatic Brain Injury</c:v>
                      </c:pt>
                      <c:pt idx="12">
                        <c:v>Visual Impairment</c:v>
                      </c:pt>
                    </c:strCache>
                  </c:strRef>
                </c:cat>
                <c:val>
                  <c:numRef>
                    <c:extLst>
                      <c:ext uri="{02D57815-91ED-43cb-92C2-25804820EDAC}">
                        <c15:fullRef>
                          <c15:sqref>'5-21 Data by Disability'!$D$97:$D$110</c15:sqref>
                        </c15:fullRef>
                        <c15:formulaRef>
                          <c15:sqref>'5-21 Data by Disability'!$D$97:$D$109</c15:sqref>
                        </c15:formulaRef>
                      </c:ext>
                    </c:extLst>
                    <c:numCache>
                      <c:formatCode>#,##0</c:formatCode>
                      <c:ptCount val="13"/>
                      <c:pt idx="0">
                        <c:v>19257</c:v>
                      </c:pt>
                      <c:pt idx="1">
                        <c:v>147</c:v>
                      </c:pt>
                      <c:pt idx="2">
                        <c:v>11097</c:v>
                      </c:pt>
                      <c:pt idx="3">
                        <c:v>6622</c:v>
                      </c:pt>
                      <c:pt idx="4">
                        <c:v>1197</c:v>
                      </c:pt>
                      <c:pt idx="5">
                        <c:v>7217</c:v>
                      </c:pt>
                      <c:pt idx="6">
                        <c:v>1792</c:v>
                      </c:pt>
                      <c:pt idx="7">
                        <c:v>474</c:v>
                      </c:pt>
                      <c:pt idx="8">
                        <c:v>18735</c:v>
                      </c:pt>
                      <c:pt idx="9">
                        <c:v>55357</c:v>
                      </c:pt>
                      <c:pt idx="10">
                        <c:v>21904</c:v>
                      </c:pt>
                      <c:pt idx="11">
                        <c:v>234</c:v>
                      </c:pt>
                      <c:pt idx="12">
                        <c:v>429</c:v>
                      </c:pt>
                    </c:numCache>
                  </c:numRef>
                </c:val>
                <c:extLst>
                  <c:ext xmlns:c16="http://schemas.microsoft.com/office/drawing/2014/chart" uri="{C3380CC4-5D6E-409C-BE32-E72D297353CC}">
                    <c16:uniqueId val="{00000024-EF4F-4EF6-AA6D-45250149B7A7}"/>
                  </c:ext>
                </c:extLst>
              </c15:ser>
            </c15:filteredBarSeries>
          </c:ext>
        </c:extLst>
      </c:barChart>
      <c:catAx>
        <c:axId val="20645338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3472"/>
        <c:crosses val="autoZero"/>
        <c:auto val="1"/>
        <c:lblAlgn val="ctr"/>
        <c:lblOffset val="100"/>
        <c:noMultiLvlLbl val="0"/>
      </c:catAx>
      <c:valAx>
        <c:axId val="206453347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533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b="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400" b="1" i="0" u="none" strike="noStrike" baseline="0">
                <a:solidFill>
                  <a:srgbClr val="002060"/>
                </a:solidFill>
                <a:effectLst/>
                <a:latin typeface="Arial" panose="020B0604020202020204" pitchFamily="34" charset="0"/>
                <a:cs typeface="Arial" panose="020B0604020202020204" pitchFamily="34" charset="0"/>
              </a:rPr>
              <a:t>Student Percentage by English Learner Status </a:t>
            </a:r>
            <a:r>
              <a:rPr lang="en-US" sz="1400" b="0" i="0" u="none" strike="noStrike" baseline="0">
                <a:solidFill>
                  <a:srgbClr val="002060"/>
                </a:solidFill>
                <a:latin typeface="Arial" panose="020B0604020202020204" pitchFamily="34" charset="0"/>
                <a:cs typeface="Arial" panose="020B0604020202020204" pitchFamily="34" charset="0"/>
              </a:rPr>
              <a:t> </a:t>
            </a:r>
            <a:endParaRPr lang="en-US">
              <a:solidFill>
                <a:srgbClr val="00206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percentStacked"/>
        <c:varyColors val="0"/>
        <c:ser>
          <c:idx val="0"/>
          <c:order val="0"/>
          <c:tx>
            <c:strRef>
              <c:f>'5-21 Data by Disability'!$B$130</c:f>
              <c:strCache>
                <c:ptCount val="1"/>
                <c:pt idx="0">
                  <c:v>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Disability'!$A$131:$A$143</c15:sqref>
                  </c15:fullRef>
                </c:ext>
              </c:extLst>
              <c:f>('5-21 Data by Disability'!$A$131,'5-21 Data by Disability'!$A$133:$A$141,'5-21 Data by Disability'!$A$143)</c:f>
              <c:strCache>
                <c:ptCount val="11"/>
                <c:pt idx="0">
                  <c:v>Autism</c:v>
                </c:pt>
                <c:pt idx="1">
                  <c:v>Developmental Delay</c:v>
                </c:pt>
                <c:pt idx="2">
                  <c:v>Emotional Disturbance</c:v>
                </c:pt>
                <c:pt idx="3">
                  <c:v>Hearing Impairment</c:v>
                </c:pt>
                <c:pt idx="4">
                  <c:v>Intellectual Disability</c:v>
                </c:pt>
                <c:pt idx="5">
                  <c:v>Multiple Disabilities</c:v>
                </c:pt>
                <c:pt idx="6">
                  <c:v>Orthopedic Impairment</c:v>
                </c:pt>
                <c:pt idx="7">
                  <c:v>Other Health Impairment</c:v>
                </c:pt>
                <c:pt idx="8">
                  <c:v>Specific Learning Disability</c:v>
                </c:pt>
                <c:pt idx="9">
                  <c:v>Speech or Language Impairment</c:v>
                </c:pt>
                <c:pt idx="10">
                  <c:v>Visual Impairment</c:v>
                </c:pt>
              </c:strCache>
            </c:strRef>
          </c:cat>
          <c:val>
            <c:numRef>
              <c:extLst>
                <c:ext xmlns:c15="http://schemas.microsoft.com/office/drawing/2012/chart" uri="{02D57815-91ED-43cb-92C2-25804820EDAC}">
                  <c15:fullRef>
                    <c15:sqref>'5-21 Data by Disability'!$B$131:$B$143</c15:sqref>
                  </c15:fullRef>
                </c:ext>
              </c:extLst>
              <c:f>('5-21 Data by Disability'!$B$131,'5-21 Data by Disability'!$B$133:$B$141,'5-21 Data by Disability'!$B$143)</c:f>
              <c:numCache>
                <c:formatCode>#,##0</c:formatCode>
                <c:ptCount val="11"/>
                <c:pt idx="0">
                  <c:v>2024</c:v>
                </c:pt>
                <c:pt idx="1">
                  <c:v>2214</c:v>
                </c:pt>
                <c:pt idx="2">
                  <c:v>240</c:v>
                </c:pt>
                <c:pt idx="3">
                  <c:v>189</c:v>
                </c:pt>
                <c:pt idx="4">
                  <c:v>997</c:v>
                </c:pt>
                <c:pt idx="5">
                  <c:v>169</c:v>
                </c:pt>
                <c:pt idx="6">
                  <c:v>56</c:v>
                </c:pt>
                <c:pt idx="7">
                  <c:v>1255</c:v>
                </c:pt>
                <c:pt idx="8">
                  <c:v>8426</c:v>
                </c:pt>
                <c:pt idx="9">
                  <c:v>2780</c:v>
                </c:pt>
                <c:pt idx="10">
                  <c:v>37</c:v>
                </c:pt>
              </c:numCache>
            </c:numRef>
          </c:val>
          <c:extLst>
            <c:ext xmlns:c16="http://schemas.microsoft.com/office/drawing/2014/chart" uri="{C3380CC4-5D6E-409C-BE32-E72D297353CC}">
              <c16:uniqueId val="{00000000-2852-464F-8EEA-A78E672F2990}"/>
            </c:ext>
          </c:extLst>
        </c:ser>
        <c:ser>
          <c:idx val="1"/>
          <c:order val="1"/>
          <c:tx>
            <c:strRef>
              <c:f>'5-21 Data by Disability'!$C$130</c:f>
              <c:strCache>
                <c:ptCount val="1"/>
                <c:pt idx="0">
                  <c:v>No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'5-21 Data by Disability'!$A$131:$A$143</c15:sqref>
                  </c15:fullRef>
                </c:ext>
              </c:extLst>
              <c:f>('5-21 Data by Disability'!$A$131,'5-21 Data by Disability'!$A$133:$A$141,'5-21 Data by Disability'!$A$143)</c:f>
              <c:strCache>
                <c:ptCount val="11"/>
                <c:pt idx="0">
                  <c:v>Autism</c:v>
                </c:pt>
                <c:pt idx="1">
                  <c:v>Developmental Delay</c:v>
                </c:pt>
                <c:pt idx="2">
                  <c:v>Emotional Disturbance</c:v>
                </c:pt>
                <c:pt idx="3">
                  <c:v>Hearing Impairment</c:v>
                </c:pt>
                <c:pt idx="4">
                  <c:v>Intellectual Disability</c:v>
                </c:pt>
                <c:pt idx="5">
                  <c:v>Multiple Disabilities</c:v>
                </c:pt>
                <c:pt idx="6">
                  <c:v>Orthopedic Impairment</c:v>
                </c:pt>
                <c:pt idx="7">
                  <c:v>Other Health Impairment</c:v>
                </c:pt>
                <c:pt idx="8">
                  <c:v>Specific Learning Disability</c:v>
                </c:pt>
                <c:pt idx="9">
                  <c:v>Speech or Language Impairment</c:v>
                </c:pt>
                <c:pt idx="10">
                  <c:v>Visual Impairment</c:v>
                </c:pt>
              </c:strCache>
            </c:strRef>
          </c:cat>
          <c:val>
            <c:numRef>
              <c:extLst>
                <c:ext xmlns:c15="http://schemas.microsoft.com/office/drawing/2012/chart" uri="{02D57815-91ED-43cb-92C2-25804820EDAC}">
                  <c15:fullRef>
                    <c15:sqref>'5-21 Data by Disability'!$C$131:$C$143</c15:sqref>
                  </c15:fullRef>
                </c:ext>
              </c:extLst>
              <c:f>('5-21 Data by Disability'!$C$131,'5-21 Data by Disability'!$C$133:$C$141,'5-21 Data by Disability'!$C$143)</c:f>
              <c:numCache>
                <c:formatCode>#,##0</c:formatCode>
                <c:ptCount val="11"/>
                <c:pt idx="0">
                  <c:v>17233</c:v>
                </c:pt>
                <c:pt idx="1">
                  <c:v>8883</c:v>
                </c:pt>
                <c:pt idx="2">
                  <c:v>3382</c:v>
                </c:pt>
                <c:pt idx="3">
                  <c:v>1008</c:v>
                </c:pt>
                <c:pt idx="4">
                  <c:v>6220</c:v>
                </c:pt>
                <c:pt idx="5">
                  <c:v>1623</c:v>
                </c:pt>
                <c:pt idx="6">
                  <c:v>418</c:v>
                </c:pt>
                <c:pt idx="7">
                  <c:v>17480</c:v>
                </c:pt>
                <c:pt idx="8">
                  <c:v>46931</c:v>
                </c:pt>
                <c:pt idx="9">
                  <c:v>19124</c:v>
                </c:pt>
                <c:pt idx="10">
                  <c:v>392</c:v>
                </c:pt>
              </c:numCache>
            </c:numRef>
          </c:val>
          <c:extLst>
            <c:ext xmlns:c16="http://schemas.microsoft.com/office/drawing/2014/chart" uri="{C3380CC4-5D6E-409C-BE32-E72D297353CC}">
              <c16:uniqueId val="{00000001-2852-464F-8EEA-A78E672F2990}"/>
            </c:ext>
          </c:extLst>
        </c:ser>
        <c:dLbls>
          <c:dLblPos val="inBase"/>
          <c:showLegendKey val="0"/>
          <c:showVal val="1"/>
          <c:showCatName val="0"/>
          <c:showSerName val="0"/>
          <c:showPercent val="0"/>
          <c:showBubbleSize val="0"/>
        </c:dLbls>
        <c:gapWidth val="55"/>
        <c:overlap val="100"/>
        <c:axId val="69556160"/>
        <c:axId val="69544512"/>
      </c:barChart>
      <c:catAx>
        <c:axId val="695561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44512"/>
        <c:crosses val="autoZero"/>
        <c:auto val="1"/>
        <c:lblAlgn val="ctr"/>
        <c:lblOffset val="100"/>
        <c:noMultiLvlLbl val="0"/>
      </c:catAx>
      <c:valAx>
        <c:axId val="6954451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556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png"/><Relationship Id="rId6" Type="http://schemas.openxmlformats.org/officeDocument/2006/relationships/chart" Target="../charts/chart10.xml"/><Relationship Id="rId5" Type="http://schemas.openxmlformats.org/officeDocument/2006/relationships/image" Target="../media/image3.png"/><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image" Target="../media/image4.png"/><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image" Target="../media/image2.png"/><Relationship Id="rId5" Type="http://schemas.openxmlformats.org/officeDocument/2006/relationships/chart" Target="../charts/chart21.xml"/><Relationship Id="rId4" Type="http://schemas.openxmlformats.org/officeDocument/2006/relationships/chart" Target="../charts/chart20.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3.xml"/><Relationship Id="rId1"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chart" Target="../charts/chart27.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57151</xdr:rowOff>
    </xdr:from>
    <xdr:to>
      <xdr:col>13</xdr:col>
      <xdr:colOff>361950</xdr:colOff>
      <xdr:row>22</xdr:row>
      <xdr:rowOff>114301</xdr:rowOff>
    </xdr:to>
    <xdr:sp macro="" textlink="">
      <xdr:nvSpPr>
        <xdr:cNvPr id="2" name="TextBox 1">
          <a:extLst>
            <a:ext uri="{FF2B5EF4-FFF2-40B4-BE49-F238E27FC236}">
              <a16:creationId xmlns:a16="http://schemas.microsoft.com/office/drawing/2014/main" id="{DA49EF3E-51E3-659E-F181-507CF654725D}"/>
            </a:ext>
          </a:extLst>
        </xdr:cNvPr>
        <xdr:cNvSpPr txBox="1"/>
      </xdr:nvSpPr>
      <xdr:spPr>
        <a:xfrm>
          <a:off x="19050" y="57151"/>
          <a:ext cx="9258300" cy="403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lnSpc>
              <a:spcPct val="150000"/>
            </a:lnSpc>
            <a:spcAft>
              <a:spcPts val="0"/>
            </a:spcAft>
          </a:pPr>
          <a:r>
            <a:rPr lang="en-US" sz="1050" b="1" i="0" u="none" strike="noStrike" baseline="0">
              <a:solidFill>
                <a:schemeClr val="dk1"/>
              </a:solidFill>
              <a:latin typeface="Arial" panose="020B0604020202020204" pitchFamily="34" charset="0"/>
              <a:ea typeface="+mn-ea"/>
              <a:cs typeface="Arial" panose="020B0604020202020204" pitchFamily="34" charset="0"/>
            </a:rPr>
            <a:t>Data displayed with an asterisk in </a:t>
          </a:r>
          <a:r>
            <a:rPr lang="en-US" sz="1050" b="1" i="0" u="sng" strike="noStrike" baseline="0">
              <a:solidFill>
                <a:schemeClr val="dk1"/>
              </a:solidFill>
              <a:latin typeface="Arial" panose="020B0604020202020204" pitchFamily="34" charset="0"/>
              <a:ea typeface="+mn-ea"/>
              <a:cs typeface="Arial" panose="020B0604020202020204" pitchFamily="34" charset="0"/>
            </a:rPr>
            <a:t>this document</a:t>
          </a:r>
          <a:r>
            <a:rPr lang="en-US" sz="1050" b="1" i="0" u="none" strike="noStrike" baseline="0">
              <a:solidFill>
                <a:schemeClr val="dk1"/>
              </a:solidFill>
              <a:latin typeface="Arial" panose="020B0604020202020204" pitchFamily="34" charset="0"/>
              <a:ea typeface="+mn-ea"/>
              <a:cs typeface="Arial" panose="020B0604020202020204" pitchFamily="34" charset="0"/>
            </a:rPr>
            <a:t> meet the guidelines as listed below and have therefore been redacted:</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Per Title 34 Part 99, Personally Identifiable Information has been defined as (but not limited to) the following:</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(a) The student's name;</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(b) The name of the student's parent or other family members;</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(c) The address of the student or student's family;</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(d) A personal identifier, such as the student's social security number, student number, or biometric record;</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(e) Other indirect identifiers, such as the student's date of birth, place of birth, and mother's maiden name;</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(f) Other information that, alone or in combination, is linked or linkable to a specific student that would allow a reasonable person in the school community, who does not have personal knowledge of the relevant circumstances, to identify the student with reasonable certainty; or</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(g) Information requested by a person who the educational agency or institution reasonably believes knows the identity of the student to whom the education record relates.</a:t>
          </a:r>
        </a:p>
        <a:p>
          <a:pPr rtl="0">
            <a:lnSpc>
              <a:spcPct val="150000"/>
            </a:lnSpc>
            <a:spcAft>
              <a:spcPts val="0"/>
            </a:spcAft>
          </a:pPr>
          <a:r>
            <a:rPr lang="en-US" sz="1050" b="0" i="0" u="none" strike="noStrike" baseline="0">
              <a:solidFill>
                <a:schemeClr val="dk1"/>
              </a:solidFill>
              <a:latin typeface="Arial" panose="020B0604020202020204" pitchFamily="34" charset="0"/>
              <a:ea typeface="+mn-ea"/>
              <a:cs typeface="Arial" panose="020B0604020202020204" pitchFamily="34" charset="0"/>
            </a:rPr>
            <a:t>The Arizona Department of Education suppresses this information by removing it entirely where possible (deletion of information prior to sharing), use standard masking techniques where individuality is still necessary, or otherwise redact the information. Standard practices are included that are format dependent. The preferred method is to entirely remove the data through deletion. For example, this could be completed by deleting the column(s) of data in a spreadsheet.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3</xdr:row>
      <xdr:rowOff>0</xdr:rowOff>
    </xdr:from>
    <xdr:to>
      <xdr:col>0</xdr:col>
      <xdr:colOff>171450</xdr:colOff>
      <xdr:row>5</xdr:row>
      <xdr:rowOff>183309</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466725"/>
          <a:ext cx="1615580" cy="554784"/>
        </a:xfrm>
        <a:prstGeom prst="rect">
          <a:avLst/>
        </a:prstGeom>
      </xdr:spPr>
    </xdr:pic>
    <xdr:clientData/>
  </xdr:twoCellAnchor>
  <xdr:twoCellAnchor>
    <xdr:from>
      <xdr:col>3</xdr:col>
      <xdr:colOff>66674</xdr:colOff>
      <xdr:row>8</xdr:row>
      <xdr:rowOff>0</xdr:rowOff>
    </xdr:from>
    <xdr:to>
      <xdr:col>8</xdr:col>
      <xdr:colOff>266700</xdr:colOff>
      <xdr:row>24</xdr:row>
      <xdr:rowOff>104775</xdr:rowOff>
    </xdr:to>
    <xdr:graphicFrame macro="">
      <xdr:nvGraphicFramePr>
        <xdr:cNvPr id="10" name="Chart 9">
          <a:extLst>
            <a:ext uri="{FF2B5EF4-FFF2-40B4-BE49-F238E27FC236}">
              <a16:creationId xmlns:a16="http://schemas.microsoft.com/office/drawing/2014/main" id="{00000000-0008-0000-0000-00000A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57150</xdr:colOff>
      <xdr:row>24</xdr:row>
      <xdr:rowOff>180976</xdr:rowOff>
    </xdr:from>
    <xdr:to>
      <xdr:col>8</xdr:col>
      <xdr:colOff>276226</xdr:colOff>
      <xdr:row>35</xdr:row>
      <xdr:rowOff>43295</xdr:rowOff>
    </xdr:to>
    <xdr:graphicFrame macro="">
      <xdr:nvGraphicFramePr>
        <xdr:cNvPr id="11" name="Chart 10">
          <a:extLst>
            <a:ext uri="{FF2B5EF4-FFF2-40B4-BE49-F238E27FC236}">
              <a16:creationId xmlns:a16="http://schemas.microsoft.com/office/drawing/2014/main" id="{00000000-0008-0000-0000-00000B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66675</xdr:colOff>
      <xdr:row>35</xdr:row>
      <xdr:rowOff>252412</xdr:rowOff>
    </xdr:from>
    <xdr:to>
      <xdr:col>8</xdr:col>
      <xdr:colOff>276225</xdr:colOff>
      <xdr:row>41</xdr:row>
      <xdr:rowOff>290858</xdr:rowOff>
    </xdr:to>
    <xdr:graphicFrame macro="">
      <xdr:nvGraphicFramePr>
        <xdr:cNvPr id="13" name="Chart 12">
          <a:extLst>
            <a:ext uri="{FF2B5EF4-FFF2-40B4-BE49-F238E27FC236}">
              <a16:creationId xmlns:a16="http://schemas.microsoft.com/office/drawing/2014/main" id="{00000000-0008-0000-0000-00000D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47624</xdr:colOff>
      <xdr:row>74</xdr:row>
      <xdr:rowOff>199158</xdr:rowOff>
    </xdr:from>
    <xdr:to>
      <xdr:col>8</xdr:col>
      <xdr:colOff>285749</xdr:colOff>
      <xdr:row>80</xdr:row>
      <xdr:rowOff>262542</xdr:rowOff>
    </xdr:to>
    <xdr:graphicFrame macro="">
      <xdr:nvGraphicFramePr>
        <xdr:cNvPr id="7" name="Chart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57150</xdr:colOff>
      <xdr:row>41</xdr:row>
      <xdr:rowOff>447675</xdr:rowOff>
    </xdr:from>
    <xdr:to>
      <xdr:col>8</xdr:col>
      <xdr:colOff>238125</xdr:colOff>
      <xdr:row>51</xdr:row>
      <xdr:rowOff>159501</xdr:rowOff>
    </xdr:to>
    <xdr:graphicFrame macro="">
      <xdr:nvGraphicFramePr>
        <xdr:cNvPr id="4" name="Chart 3">
          <a:extLst>
            <a:ext uri="{FF2B5EF4-FFF2-40B4-BE49-F238E27FC236}">
              <a16:creationId xmlns:a16="http://schemas.microsoft.com/office/drawing/2014/main" id="{00000000-0008-0000-0000-000004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71436</xdr:colOff>
      <xdr:row>53</xdr:row>
      <xdr:rowOff>366711</xdr:rowOff>
    </xdr:from>
    <xdr:to>
      <xdr:col>8</xdr:col>
      <xdr:colOff>247650</xdr:colOff>
      <xdr:row>72</xdr:row>
      <xdr:rowOff>161925</xdr:rowOff>
    </xdr:to>
    <xdr:graphicFrame macro="">
      <xdr:nvGraphicFramePr>
        <xdr:cNvPr id="8" name="Chart 7">
          <a:extLst>
            <a:ext uri="{FF2B5EF4-FFF2-40B4-BE49-F238E27FC236}">
              <a16:creationId xmlns:a16="http://schemas.microsoft.com/office/drawing/2014/main" id="{00000000-0008-0000-0000-000008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326599</xdr:colOff>
      <xdr:row>1</xdr:row>
      <xdr:rowOff>22513</xdr:rowOff>
    </xdr:from>
    <xdr:to>
      <xdr:col>2</xdr:col>
      <xdr:colOff>147957</xdr:colOff>
      <xdr:row>6</xdr:row>
      <xdr:rowOff>96081</xdr:rowOff>
    </xdr:to>
    <xdr:pic>
      <xdr:nvPicPr>
        <xdr:cNvPr id="15" name="Picture 14">
          <a:extLst>
            <a:ext uri="{FF2B5EF4-FFF2-40B4-BE49-F238E27FC236}">
              <a16:creationId xmlns:a16="http://schemas.microsoft.com/office/drawing/2014/main" id="{00000000-0008-0000-0000-00000F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326599" y="213013"/>
          <a:ext cx="4003699" cy="1060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107950</xdr:colOff>
      <xdr:row>64</xdr:row>
      <xdr:rowOff>161925</xdr:rowOff>
    </xdr:from>
    <xdr:to>
      <xdr:col>4</xdr:col>
      <xdr:colOff>107950</xdr:colOff>
      <xdr:row>70</xdr:row>
      <xdr:rowOff>216117</xdr:rowOff>
    </xdr:to>
    <xdr:pic>
      <xdr:nvPicPr>
        <xdr:cNvPr id="3" name="Picture 2">
          <a:extLst>
            <a:ext uri="{FF2B5EF4-FFF2-40B4-BE49-F238E27FC236}">
              <a16:creationId xmlns:a16="http://schemas.microsoft.com/office/drawing/2014/main" i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146425" y="7239000"/>
          <a:ext cx="0" cy="1559142"/>
        </a:xfrm>
        <a:prstGeom prst="rect">
          <a:avLst/>
        </a:prstGeom>
      </xdr:spPr>
    </xdr:pic>
    <xdr:clientData/>
  </xdr:twoCellAnchor>
  <xdr:twoCellAnchor editAs="oneCell">
    <xdr:from>
      <xdr:col>0</xdr:col>
      <xdr:colOff>95250</xdr:colOff>
      <xdr:row>2</xdr:row>
      <xdr:rowOff>0</xdr:rowOff>
    </xdr:from>
    <xdr:to>
      <xdr:col>0</xdr:col>
      <xdr:colOff>95250</xdr:colOff>
      <xdr:row>4</xdr:row>
      <xdr:rowOff>126160</xdr:rowOff>
    </xdr:to>
    <xdr:pic>
      <xdr:nvPicPr>
        <xdr:cNvPr id="4" name="Pictur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0"/>
          <a:ext cx="0" cy="745284"/>
        </a:xfrm>
        <a:prstGeom prst="rect">
          <a:avLst/>
        </a:prstGeom>
      </xdr:spPr>
    </xdr:pic>
    <xdr:clientData/>
  </xdr:twoCellAnchor>
  <xdr:oneCellAnchor>
    <xdr:from>
      <xdr:col>0</xdr:col>
      <xdr:colOff>95250</xdr:colOff>
      <xdr:row>19</xdr:row>
      <xdr:rowOff>0</xdr:rowOff>
    </xdr:from>
    <xdr:ext cx="0" cy="935784"/>
    <xdr:pic>
      <xdr:nvPicPr>
        <xdr:cNvPr id="5" name="Picture 4">
          <a:extLst>
            <a:ext uri="{FF2B5EF4-FFF2-40B4-BE49-F238E27FC236}">
              <a16:creationId xmlns:a16="http://schemas.microsoft.com/office/drawing/2014/main" id="{00000000-0008-0000-0100-000005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50" y="3762375"/>
          <a:ext cx="0" cy="935784"/>
        </a:xfrm>
        <a:prstGeom prst="rect">
          <a:avLst/>
        </a:prstGeom>
      </xdr:spPr>
    </xdr:pic>
    <xdr:clientData/>
  </xdr:oneCellAnchor>
  <xdr:oneCellAnchor>
    <xdr:from>
      <xdr:col>4</xdr:col>
      <xdr:colOff>107950</xdr:colOff>
      <xdr:row>81</xdr:row>
      <xdr:rowOff>161925</xdr:rowOff>
    </xdr:from>
    <xdr:ext cx="0" cy="1559142"/>
    <xdr:pic>
      <xdr:nvPicPr>
        <xdr:cNvPr id="9" name="Picture 8">
          <a:extLst>
            <a:ext uri="{FF2B5EF4-FFF2-40B4-BE49-F238E27FC236}">
              <a16:creationId xmlns:a16="http://schemas.microsoft.com/office/drawing/2014/main" id="{00000000-0008-0000-0100-000009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4213225" y="9048750"/>
          <a:ext cx="0" cy="1559142"/>
        </a:xfrm>
        <a:prstGeom prst="rect">
          <a:avLst/>
        </a:prstGeom>
      </xdr:spPr>
    </xdr:pic>
    <xdr:clientData/>
  </xdr:oneCellAnchor>
  <xdr:twoCellAnchor>
    <xdr:from>
      <xdr:col>9</xdr:col>
      <xdr:colOff>104775</xdr:colOff>
      <xdr:row>60</xdr:row>
      <xdr:rowOff>9525</xdr:rowOff>
    </xdr:from>
    <xdr:to>
      <xdr:col>19</xdr:col>
      <xdr:colOff>38100</xdr:colOff>
      <xdr:row>93</xdr:row>
      <xdr:rowOff>28575</xdr:rowOff>
    </xdr:to>
    <xdr:graphicFrame macro="">
      <xdr:nvGraphicFramePr>
        <xdr:cNvPr id="11" name="Chart 10">
          <a:extLst>
            <a:ext uri="{FF2B5EF4-FFF2-40B4-BE49-F238E27FC236}">
              <a16:creationId xmlns:a16="http://schemas.microsoft.com/office/drawing/2014/main" id="{00000000-0008-0000-0100-00000B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57151</xdr:colOff>
      <xdr:row>94</xdr:row>
      <xdr:rowOff>0</xdr:rowOff>
    </xdr:from>
    <xdr:to>
      <xdr:col>16</xdr:col>
      <xdr:colOff>381001</xdr:colOff>
      <xdr:row>127</xdr:row>
      <xdr:rowOff>19050</xdr:rowOff>
    </xdr:to>
    <xdr:graphicFrame macro="">
      <xdr:nvGraphicFramePr>
        <xdr:cNvPr id="12" name="Chart 11">
          <a:extLst>
            <a:ext uri="{FF2B5EF4-FFF2-40B4-BE49-F238E27FC236}">
              <a16:creationId xmlns:a16="http://schemas.microsoft.com/office/drawing/2014/main" id="{00000000-0008-0000-0100-00000C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66675</xdr:colOff>
      <xdr:row>128</xdr:row>
      <xdr:rowOff>14286</xdr:rowOff>
    </xdr:from>
    <xdr:to>
      <xdr:col>16</xdr:col>
      <xdr:colOff>361950</xdr:colOff>
      <xdr:row>161</xdr:row>
      <xdr:rowOff>9525</xdr:rowOff>
    </xdr:to>
    <xdr:graphicFrame macro="">
      <xdr:nvGraphicFramePr>
        <xdr:cNvPr id="13" name="Chart 12">
          <a:extLst>
            <a:ext uri="{FF2B5EF4-FFF2-40B4-BE49-F238E27FC236}">
              <a16:creationId xmlns:a16="http://schemas.microsoft.com/office/drawing/2014/main" id="{00000000-0008-0000-0100-00000D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22607</xdr:colOff>
      <xdr:row>0</xdr:row>
      <xdr:rowOff>0</xdr:rowOff>
    </xdr:from>
    <xdr:to>
      <xdr:col>3</xdr:col>
      <xdr:colOff>629178</xdr:colOff>
      <xdr:row>0</xdr:row>
      <xdr:rowOff>1060704</xdr:rowOff>
    </xdr:to>
    <xdr:pic>
      <xdr:nvPicPr>
        <xdr:cNvPr id="16" name="Picture 15">
          <a:extLst>
            <a:ext uri="{FF2B5EF4-FFF2-40B4-BE49-F238E27FC236}">
              <a16:creationId xmlns:a16="http://schemas.microsoft.com/office/drawing/2014/main" id="{5E3B6DFF-921B-43A5-A4E3-F6F69355632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22607" y="0"/>
          <a:ext cx="3993238" cy="1060704"/>
        </a:xfrm>
        <a:prstGeom prst="rect">
          <a:avLst/>
        </a:prstGeom>
      </xdr:spPr>
    </xdr:pic>
    <xdr:clientData/>
  </xdr:twoCellAnchor>
  <xdr:twoCellAnchor>
    <xdr:from>
      <xdr:col>0</xdr:col>
      <xdr:colOff>0</xdr:colOff>
      <xdr:row>35</xdr:row>
      <xdr:rowOff>104775</xdr:rowOff>
    </xdr:from>
    <xdr:to>
      <xdr:col>19</xdr:col>
      <xdr:colOff>9525</xdr:colOff>
      <xdr:row>57</xdr:row>
      <xdr:rowOff>9525</xdr:rowOff>
    </xdr:to>
    <xdr:graphicFrame macro="">
      <xdr:nvGraphicFramePr>
        <xdr:cNvPr id="6" name="Chart 5">
          <a:extLst>
            <a:ext uri="{FF2B5EF4-FFF2-40B4-BE49-F238E27FC236}">
              <a16:creationId xmlns:a16="http://schemas.microsoft.com/office/drawing/2014/main" id="{5A700054-9AB6-149F-90C9-0E829552142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59</xdr:row>
      <xdr:rowOff>0</xdr:rowOff>
    </xdr:from>
    <xdr:to>
      <xdr:col>21</xdr:col>
      <xdr:colOff>542925</xdr:colOff>
      <xdr:row>82</xdr:row>
      <xdr:rowOff>38099</xdr:rowOff>
    </xdr:to>
    <xdr:graphicFrame macro="">
      <xdr:nvGraphicFramePr>
        <xdr:cNvPr id="4" name="Chart 3">
          <a:extLst>
            <a:ext uri="{FF2B5EF4-FFF2-40B4-BE49-F238E27FC236}">
              <a16:creationId xmlns:a16="http://schemas.microsoft.com/office/drawing/2014/main" id="{00000000-0008-0000-0300-000004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47625</xdr:colOff>
      <xdr:row>83</xdr:row>
      <xdr:rowOff>28575</xdr:rowOff>
    </xdr:from>
    <xdr:to>
      <xdr:col>16</xdr:col>
      <xdr:colOff>247650</xdr:colOff>
      <xdr:row>94</xdr:row>
      <xdr:rowOff>38100</xdr:rowOff>
    </xdr:to>
    <xdr:graphicFrame macro="">
      <xdr:nvGraphicFramePr>
        <xdr:cNvPr id="2" name="Chart 1">
          <a:extLst>
            <a:ext uri="{FF2B5EF4-FFF2-40B4-BE49-F238E27FC236}">
              <a16:creationId xmlns:a16="http://schemas.microsoft.com/office/drawing/2014/main" id="{902F9739-4943-745E-4899-E43D9AA96E8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38100</xdr:colOff>
      <xdr:row>94</xdr:row>
      <xdr:rowOff>190501</xdr:rowOff>
    </xdr:from>
    <xdr:to>
      <xdr:col>16</xdr:col>
      <xdr:colOff>304800</xdr:colOff>
      <xdr:row>105</xdr:row>
      <xdr:rowOff>180975</xdr:rowOff>
    </xdr:to>
    <xdr:graphicFrame macro="">
      <xdr:nvGraphicFramePr>
        <xdr:cNvPr id="3" name="Chart 2">
          <a:extLst>
            <a:ext uri="{FF2B5EF4-FFF2-40B4-BE49-F238E27FC236}">
              <a16:creationId xmlns:a16="http://schemas.microsoft.com/office/drawing/2014/main" id="{DF6DC62E-A223-F426-38BD-8F3BF690444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29</xdr:row>
      <xdr:rowOff>52387</xdr:rowOff>
    </xdr:from>
    <xdr:to>
      <xdr:col>19</xdr:col>
      <xdr:colOff>9524</xdr:colOff>
      <xdr:row>43</xdr:row>
      <xdr:rowOff>9525</xdr:rowOff>
    </xdr:to>
    <xdr:graphicFrame macro="">
      <xdr:nvGraphicFramePr>
        <xdr:cNvPr id="7" name="Chart 6">
          <a:extLst>
            <a:ext uri="{FF2B5EF4-FFF2-40B4-BE49-F238E27FC236}">
              <a16:creationId xmlns:a16="http://schemas.microsoft.com/office/drawing/2014/main" id="{CDDC7AFD-CAF5-3565-FEFB-F696586BF76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43</xdr:row>
      <xdr:rowOff>19051</xdr:rowOff>
    </xdr:from>
    <xdr:to>
      <xdr:col>19</xdr:col>
      <xdr:colOff>19050</xdr:colOff>
      <xdr:row>58</xdr:row>
      <xdr:rowOff>0</xdr:rowOff>
    </xdr:to>
    <xdr:graphicFrame macro="">
      <xdr:nvGraphicFramePr>
        <xdr:cNvPr id="8" name="Chart 7">
          <a:extLst>
            <a:ext uri="{FF2B5EF4-FFF2-40B4-BE49-F238E27FC236}">
              <a16:creationId xmlns:a16="http://schemas.microsoft.com/office/drawing/2014/main" id="{497ED07A-B96F-986F-B1F0-07BFCC1003B2}"/>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130</xdr:row>
      <xdr:rowOff>42862</xdr:rowOff>
    </xdr:from>
    <xdr:to>
      <xdr:col>15</xdr:col>
      <xdr:colOff>9525</xdr:colOff>
      <xdr:row>150</xdr:row>
      <xdr:rowOff>76200</xdr:rowOff>
    </xdr:to>
    <xdr:graphicFrame macro="">
      <xdr:nvGraphicFramePr>
        <xdr:cNvPr id="5" name="Chart 4">
          <a:extLst>
            <a:ext uri="{FF2B5EF4-FFF2-40B4-BE49-F238E27FC236}">
              <a16:creationId xmlns:a16="http://schemas.microsoft.com/office/drawing/2014/main" id="{59697CCC-C3C3-7B6D-7FA3-891E7006580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9906</xdr:colOff>
      <xdr:row>0</xdr:row>
      <xdr:rowOff>9525</xdr:rowOff>
    </xdr:from>
    <xdr:to>
      <xdr:col>3</xdr:col>
      <xdr:colOff>351684</xdr:colOff>
      <xdr:row>5</xdr:row>
      <xdr:rowOff>161925</xdr:rowOff>
    </xdr:to>
    <xdr:pic>
      <xdr:nvPicPr>
        <xdr:cNvPr id="9" name="Picture 8">
          <a:extLst>
            <a:ext uri="{FF2B5EF4-FFF2-40B4-BE49-F238E27FC236}">
              <a16:creationId xmlns:a16="http://schemas.microsoft.com/office/drawing/2014/main" id="{17F55CA1-805E-4416-A641-B071CED4FFD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9906" y="9525"/>
          <a:ext cx="3980328" cy="1057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5</xdr:row>
      <xdr:rowOff>180974</xdr:rowOff>
    </xdr:from>
    <xdr:to>
      <xdr:col>14</xdr:col>
      <xdr:colOff>28575</xdr:colOff>
      <xdr:row>22</xdr:row>
      <xdr:rowOff>0</xdr:rowOff>
    </xdr:to>
    <xdr:graphicFrame macro="">
      <xdr:nvGraphicFramePr>
        <xdr:cNvPr id="4" name="Chart 3">
          <a:extLst>
            <a:ext uri="{FF2B5EF4-FFF2-40B4-BE49-F238E27FC236}">
              <a16:creationId xmlns:a16="http://schemas.microsoft.com/office/drawing/2014/main" id="{CDCC1C7C-95B6-A92F-40E3-716ADA49DFEF}"/>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80962</xdr:colOff>
      <xdr:row>22</xdr:row>
      <xdr:rowOff>176212</xdr:rowOff>
    </xdr:from>
    <xdr:to>
      <xdr:col>14</xdr:col>
      <xdr:colOff>66675</xdr:colOff>
      <xdr:row>33</xdr:row>
      <xdr:rowOff>28575</xdr:rowOff>
    </xdr:to>
    <xdr:graphicFrame macro="">
      <xdr:nvGraphicFramePr>
        <xdr:cNvPr id="5" name="Chart 4">
          <a:extLst>
            <a:ext uri="{FF2B5EF4-FFF2-40B4-BE49-F238E27FC236}">
              <a16:creationId xmlns:a16="http://schemas.microsoft.com/office/drawing/2014/main" id="{D0A51112-1B50-063B-A0B0-E6CACEA0AAD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28575</xdr:colOff>
      <xdr:row>33</xdr:row>
      <xdr:rowOff>190499</xdr:rowOff>
    </xdr:from>
    <xdr:to>
      <xdr:col>13</xdr:col>
      <xdr:colOff>581025</xdr:colOff>
      <xdr:row>46</xdr:row>
      <xdr:rowOff>19049</xdr:rowOff>
    </xdr:to>
    <xdr:graphicFrame macro="">
      <xdr:nvGraphicFramePr>
        <xdr:cNvPr id="2" name="Chart 1">
          <a:extLst>
            <a:ext uri="{FF2B5EF4-FFF2-40B4-BE49-F238E27FC236}">
              <a16:creationId xmlns:a16="http://schemas.microsoft.com/office/drawing/2014/main" id="{E5260678-77AA-C459-05A2-1C5B46FA898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52387</xdr:colOff>
      <xdr:row>47</xdr:row>
      <xdr:rowOff>23812</xdr:rowOff>
    </xdr:from>
    <xdr:to>
      <xdr:col>14</xdr:col>
      <xdr:colOff>0</xdr:colOff>
      <xdr:row>53</xdr:row>
      <xdr:rowOff>0</xdr:rowOff>
    </xdr:to>
    <xdr:graphicFrame macro="">
      <xdr:nvGraphicFramePr>
        <xdr:cNvPr id="6" name="Chart 5">
          <a:extLst>
            <a:ext uri="{FF2B5EF4-FFF2-40B4-BE49-F238E27FC236}">
              <a16:creationId xmlns:a16="http://schemas.microsoft.com/office/drawing/2014/main" id="{4F9FEC7F-C6CB-69B1-69C3-DB685587B187}"/>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47626</xdr:colOff>
      <xdr:row>53</xdr:row>
      <xdr:rowOff>185737</xdr:rowOff>
    </xdr:from>
    <xdr:to>
      <xdr:col>14</xdr:col>
      <xdr:colOff>9525</xdr:colOff>
      <xdr:row>59</xdr:row>
      <xdr:rowOff>19050</xdr:rowOff>
    </xdr:to>
    <xdr:graphicFrame macro="">
      <xdr:nvGraphicFramePr>
        <xdr:cNvPr id="9" name="Chart 8">
          <a:extLst>
            <a:ext uri="{FF2B5EF4-FFF2-40B4-BE49-F238E27FC236}">
              <a16:creationId xmlns:a16="http://schemas.microsoft.com/office/drawing/2014/main" id="{1F4BD9F2-9240-7F89-9E0D-89FE92EB6251}"/>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1</xdr:col>
      <xdr:colOff>250848</xdr:colOff>
      <xdr:row>5</xdr:row>
      <xdr:rowOff>155829</xdr:rowOff>
    </xdr:to>
    <xdr:pic>
      <xdr:nvPicPr>
        <xdr:cNvPr id="10" name="Picture 9">
          <a:extLst>
            <a:ext uri="{FF2B5EF4-FFF2-40B4-BE49-F238E27FC236}">
              <a16:creationId xmlns:a16="http://schemas.microsoft.com/office/drawing/2014/main" id="{105CAB92-BE27-4632-B993-AE07AE4A926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0" y="0"/>
          <a:ext cx="4003698" cy="10607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123825</xdr:colOff>
      <xdr:row>5</xdr:row>
      <xdr:rowOff>161925</xdr:rowOff>
    </xdr:from>
    <xdr:to>
      <xdr:col>15</xdr:col>
      <xdr:colOff>133351</xdr:colOff>
      <xdr:row>38</xdr:row>
      <xdr:rowOff>152400</xdr:rowOff>
    </xdr:to>
    <xdr:graphicFrame macro="">
      <xdr:nvGraphicFramePr>
        <xdr:cNvPr id="15" name="Chart 14">
          <a:extLst>
            <a:ext uri="{FF2B5EF4-FFF2-40B4-BE49-F238E27FC236}">
              <a16:creationId xmlns:a16="http://schemas.microsoft.com/office/drawing/2014/main" id="{903E53A8-B811-FC76-37C0-B7C9751DF6F6}"/>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133350</xdr:colOff>
      <xdr:row>40</xdr:row>
      <xdr:rowOff>114300</xdr:rowOff>
    </xdr:from>
    <xdr:to>
      <xdr:col>20</xdr:col>
      <xdr:colOff>76199</xdr:colOff>
      <xdr:row>73</xdr:row>
      <xdr:rowOff>123825</xdr:rowOff>
    </xdr:to>
    <xdr:graphicFrame macro="">
      <xdr:nvGraphicFramePr>
        <xdr:cNvPr id="3" name="Chart 2">
          <a:extLst>
            <a:ext uri="{FF2B5EF4-FFF2-40B4-BE49-F238E27FC236}">
              <a16:creationId xmlns:a16="http://schemas.microsoft.com/office/drawing/2014/main" id="{E695E3AC-E65B-B43B-A032-55242D2F54CC}"/>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xdr:col>
      <xdr:colOff>450874</xdr:colOff>
      <xdr:row>5</xdr:row>
      <xdr:rowOff>108204</xdr:rowOff>
    </xdr:to>
    <xdr:pic>
      <xdr:nvPicPr>
        <xdr:cNvPr id="5" name="Picture 4">
          <a:extLst>
            <a:ext uri="{FF2B5EF4-FFF2-40B4-BE49-F238E27FC236}">
              <a16:creationId xmlns:a16="http://schemas.microsoft.com/office/drawing/2014/main" id="{0D3BAD02-18EC-4216-AB0E-A607C17FCC8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0" y="0"/>
          <a:ext cx="4003699" cy="10607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28575</xdr:colOff>
      <xdr:row>6</xdr:row>
      <xdr:rowOff>180975</xdr:rowOff>
    </xdr:from>
    <xdr:to>
      <xdr:col>10</xdr:col>
      <xdr:colOff>742950</xdr:colOff>
      <xdr:row>31</xdr:row>
      <xdr:rowOff>180975</xdr:rowOff>
    </xdr:to>
    <xdr:graphicFrame macro="">
      <xdr:nvGraphicFramePr>
        <xdr:cNvPr id="2" name="Chart 1">
          <a:extLst>
            <a:ext uri="{FF2B5EF4-FFF2-40B4-BE49-F238E27FC236}">
              <a16:creationId xmlns:a16="http://schemas.microsoft.com/office/drawing/2014/main" id="{07556D3E-9714-B7D5-99D0-4B5E44C159C8}"/>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52386</xdr:colOff>
      <xdr:row>58</xdr:row>
      <xdr:rowOff>195261</xdr:rowOff>
    </xdr:from>
    <xdr:to>
      <xdr:col>11</xdr:col>
      <xdr:colOff>9525</xdr:colOff>
      <xdr:row>84</xdr:row>
      <xdr:rowOff>19050</xdr:rowOff>
    </xdr:to>
    <xdr:graphicFrame macro="">
      <xdr:nvGraphicFramePr>
        <xdr:cNvPr id="6" name="Chart 5">
          <a:extLst>
            <a:ext uri="{FF2B5EF4-FFF2-40B4-BE49-F238E27FC236}">
              <a16:creationId xmlns:a16="http://schemas.microsoft.com/office/drawing/2014/main" id="{9997DC7D-A83E-B978-F4C8-33479526A00D}"/>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110</xdr:row>
      <xdr:rowOff>109536</xdr:rowOff>
    </xdr:from>
    <xdr:to>
      <xdr:col>15</xdr:col>
      <xdr:colOff>19050</xdr:colOff>
      <xdr:row>129</xdr:row>
      <xdr:rowOff>9525</xdr:rowOff>
    </xdr:to>
    <xdr:graphicFrame macro="">
      <xdr:nvGraphicFramePr>
        <xdr:cNvPr id="10" name="Chart 9">
          <a:extLst>
            <a:ext uri="{FF2B5EF4-FFF2-40B4-BE49-F238E27FC236}">
              <a16:creationId xmlns:a16="http://schemas.microsoft.com/office/drawing/2014/main" id="{466E9957-F75C-2988-849A-3F8A4F040ABB}"/>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1</xdr:col>
      <xdr:colOff>218856</xdr:colOff>
      <xdr:row>5</xdr:row>
      <xdr:rowOff>152400</xdr:rowOff>
    </xdr:to>
    <xdr:pic>
      <xdr:nvPicPr>
        <xdr:cNvPr id="7" name="Picture 6">
          <a:extLst>
            <a:ext uri="{FF2B5EF4-FFF2-40B4-BE49-F238E27FC236}">
              <a16:creationId xmlns:a16="http://schemas.microsoft.com/office/drawing/2014/main" id="{DE53043A-B3AC-4F50-A8A6-FD0945D4EF3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0" y="0"/>
          <a:ext cx="3990756" cy="1057275"/>
        </a:xfrm>
        <a:prstGeom prst="rect">
          <a:avLst/>
        </a:prstGeom>
      </xdr:spPr>
    </xdr:pic>
    <xdr:clientData/>
  </xdr:twoCellAnchor>
  <xdr:twoCellAnchor>
    <xdr:from>
      <xdr:col>9</xdr:col>
      <xdr:colOff>28574</xdr:colOff>
      <xdr:row>32</xdr:row>
      <xdr:rowOff>161925</xdr:rowOff>
    </xdr:from>
    <xdr:to>
      <xdr:col>15</xdr:col>
      <xdr:colOff>762000</xdr:colOff>
      <xdr:row>58</xdr:row>
      <xdr:rowOff>0</xdr:rowOff>
    </xdr:to>
    <xdr:graphicFrame macro="">
      <xdr:nvGraphicFramePr>
        <xdr:cNvPr id="5" name="Chart 4">
          <a:extLst>
            <a:ext uri="{FF2B5EF4-FFF2-40B4-BE49-F238E27FC236}">
              <a16:creationId xmlns:a16="http://schemas.microsoft.com/office/drawing/2014/main" id="{FD0D1A41-B0EE-E451-53FF-0D3CB96E6389}"/>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decloud-my.sharepoint.com/personal/kristin_merritt_azed_gov/_vti_history/110592/Documents/Desktop/SPED%20Data%20Website/Copy%20of%20SEA%20EDFacts%20Edit%20Check%20Tool%20-%20IDEA%20School%20Age%20Coun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FS002"/>
      <sheetName val="Error Messages"/>
      <sheetName val="Subtotals"/>
      <sheetName val="Category Sets A and C-E"/>
      <sheetName val="Category Set B"/>
      <sheetName val="Additional Summaries of A &amp; B"/>
      <sheetName val="FS089"/>
      <sheetName val="Ages 3-21 Summary"/>
    </sheetNames>
    <sheetDataSet>
      <sheetData sheetId="0"/>
      <sheetData sheetId="1"/>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A2604A-9D89-4757-B35A-1123B1E68D16}" name="Table11" displayName="Table11" ref="A10:C23" headerRowDxfId="472" dataDxfId="470" totalsRowDxfId="468" headerRowBorderDxfId="471" tableBorderDxfId="469" totalsRowBorderDxfId="467">
  <autoFilter ref="A10:C23" xr:uid="{D9A2604A-9D89-4757-B35A-1123B1E68D16}">
    <filterColumn colId="0" hiddenButton="1"/>
    <filterColumn colId="1" hiddenButton="1"/>
    <filterColumn colId="2" hiddenButton="1"/>
  </autoFilter>
  <tableColumns count="3">
    <tableColumn id="1" xr3:uid="{72B2518D-F037-47DF-923E-07C15B506CE2}" name="Disability Category " totalsRowLabel="Total" dataDxfId="466" totalsRowDxfId="465" dataCellStyle="Normal 6 3 2"/>
    <tableColumn id="2" xr3:uid="{8F5DBD99-3938-4339-9F5E-CF3610A7269D}" name="Student_x000a_Count" dataDxfId="464" totalsRowDxfId="463"/>
    <tableColumn id="3" xr3:uid="{269FCDB3-F93A-48CB-889B-2A2EB89CC8F9}" name="Percentage" totalsRowFunction="sum" dataDxfId="462" dataCellStyle="Percent 2">
      <calculatedColumnFormula>B11/$B$24</calculatedColumnFormula>
    </tableColumn>
  </tableColumns>
  <tableStyleInfo name="TableFormatOc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23D49FB-3766-42FA-BF3D-66976592268E}" name="Table6" displayName="Table6" ref="A79:I93" totalsRowShown="0" headerRowDxfId="361" dataDxfId="359" headerRowBorderDxfId="360" tableBorderDxfId="358" totalsRowBorderDxfId="357" headerRowCellStyle="Normal 6 3 2" dataCellStyle="Percent 2">
  <tableColumns count="9">
    <tableColumn id="1" xr3:uid="{3FF87E59-D118-401D-BE2B-466669405B08}" name="Disability Category" dataDxfId="356" dataCellStyle="Normal 2"/>
    <tableColumn id="2" xr3:uid="{8F14B3A2-939D-4F73-8142-7945089D7379}" name="American Indian or Alaska Native" dataDxfId="355" dataCellStyle="Percent 2">
      <calculatedColumnFormula>B63/B$76</calculatedColumnFormula>
    </tableColumn>
    <tableColumn id="3" xr3:uid="{694614F7-DCDA-4135-9CF8-FAAA850BC83D}" name="Asian" dataDxfId="354" dataCellStyle="Percent 2">
      <calculatedColumnFormula>C63/C$76</calculatedColumnFormula>
    </tableColumn>
    <tableColumn id="4" xr3:uid="{AA4BB216-692F-42A2-B02D-E8AF1AEC7061}" name="Black or African American" dataDxfId="353" dataCellStyle="Percent 2">
      <calculatedColumnFormula>D63/D$76</calculatedColumnFormula>
    </tableColumn>
    <tableColumn id="5" xr3:uid="{F2B432CF-B547-4B84-876C-4AA785591BE5}" name="Hispanic/_x000a_Latino" dataDxfId="352" dataCellStyle="Percent 2">
      <calculatedColumnFormula>E63/E$76</calculatedColumnFormula>
    </tableColumn>
    <tableColumn id="6" xr3:uid="{F31A3EFF-F3A8-4ED4-81FA-A0616BE5F6E4}" name="Native Hawaiian or Other Pacific Islander" dataDxfId="351" dataCellStyle="Percent 2">
      <calculatedColumnFormula>F63/F$76</calculatedColumnFormula>
    </tableColumn>
    <tableColumn id="7" xr3:uid="{A6AD6B16-1CAD-4CAE-B165-2783A6932D16}" name="Two or more races" dataDxfId="350" dataCellStyle="Percent 2">
      <calculatedColumnFormula>G63/G$76</calculatedColumnFormula>
    </tableColumn>
    <tableColumn id="8" xr3:uid="{ACFC63BE-1365-4F57-A483-EADDA44FA642}" name="White" dataDxfId="349" dataCellStyle="Percent 2">
      <calculatedColumnFormula>H63/H$76</calculatedColumnFormula>
    </tableColumn>
    <tableColumn id="9" xr3:uid="{B42EA839-7224-41A1-9569-FBDD9C59D612}" name="Total Students" dataDxfId="348">
      <calculatedColumnFormula>I63/I$76</calculatedColumnFormula>
    </tableColumn>
  </tableColumns>
  <tableStyleInfo name="TableFormatOc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B2DF2F5-1A1C-4089-8F6C-E7762F70A34C}" name="Table7" displayName="Table7" ref="A96:D110" totalsRowShown="0" headerRowDxfId="347" dataDxfId="345" headerRowBorderDxfId="346" tableBorderDxfId="344" totalsRowBorderDxfId="343" headerRowCellStyle="Normal 6 3 2">
  <tableColumns count="4">
    <tableColumn id="1" xr3:uid="{EFAC4856-37C9-44AB-A081-1CA91A210E76}" name="Disability Category" dataDxfId="342" dataCellStyle="Normal 2"/>
    <tableColumn id="2" xr3:uid="{33B8EE34-44B7-4E65-B985-162F43865AA3}" name="Female" dataDxfId="341"/>
    <tableColumn id="3" xr3:uid="{0378BE1E-FDFE-4945-8B1E-B49DF912C729}" name="Male" dataDxfId="340"/>
    <tableColumn id="4" xr3:uid="{812EAB21-F4A2-4912-ADDC-023D59414FC3}" name="Calculated Total" dataDxfId="339">
      <calculatedColumnFormula>SUM(Table7[[#This Row],[Female]:[Male]])</calculatedColumnFormula>
    </tableColumn>
  </tableColumns>
  <tableStyleInfo name="TableFormatOc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28B3DA-035B-4B0E-B4C0-E9F315F45885}" name="Table8" displayName="Table8" ref="A113:D127" totalsRowShown="0" headerRowDxfId="338" dataDxfId="336" headerRowBorderDxfId="337" tableBorderDxfId="335" totalsRowBorderDxfId="334" headerRowCellStyle="Normal 6 3 2">
  <tableColumns count="4">
    <tableColumn id="1" xr3:uid="{DF1CADB1-96F8-41DD-BCFD-70ACA22DB2B8}" name="Disability Category" dataDxfId="333" dataCellStyle="Normal 2"/>
    <tableColumn id="2" xr3:uid="{A8A42046-E29F-48FA-AD96-D4FC269F93E3}" name="Female" dataDxfId="332">
      <calculatedColumnFormula>B97/B$110</calculatedColumnFormula>
    </tableColumn>
    <tableColumn id="3" xr3:uid="{06BEEFCF-0E0A-45AD-886E-3DE9035ACCFB}" name="Male" dataDxfId="331">
      <calculatedColumnFormula>C97/C$110</calculatedColumnFormula>
    </tableColumn>
    <tableColumn id="4" xr3:uid="{BED4D819-EF7C-40B3-A226-3ED147C752EC}" name="Calculated Total" dataDxfId="330">
      <calculatedColumnFormula>D97/D$110</calculatedColumnFormula>
    </tableColumn>
  </tableColumns>
  <tableStyleInfo name="TableFormatOc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1569B09-26C5-4BFF-AE14-09EB4072ABA8}" name="Table9" displayName="Table9" ref="A130:D144" totalsRowShown="0" headerRowDxfId="329" dataDxfId="327" headerRowBorderDxfId="328" tableBorderDxfId="326" totalsRowBorderDxfId="325" headerRowCellStyle="Normal 6 3 2">
  <tableColumns count="4">
    <tableColumn id="1" xr3:uid="{F83F108E-1D0B-4CD6-8B28-C0A249F9575F}" name="Disability Category" dataDxfId="324" dataCellStyle="Normal 2"/>
    <tableColumn id="2" xr3:uid="{F29E702D-D96C-4B52-BA9A-45B8A9F94108}" name="Yes" dataDxfId="323"/>
    <tableColumn id="3" xr3:uid="{DA160FCB-850D-459E-BCD0-0A314BCB25FA}" name="No" dataDxfId="322"/>
    <tableColumn id="4" xr3:uid="{7672538A-5195-438F-A133-12B68F6D35FA}" name="Calculated Total" dataDxfId="321">
      <calculatedColumnFormula>SUM(Table9[[#This Row],[Yes]:[No]])</calculatedColumnFormula>
    </tableColumn>
  </tableColumns>
  <tableStyleInfo name="TableFormatOc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F047A3-6151-457D-AF6B-D00DEAAB8069}" name="Table10" displayName="Table10" ref="A147:D161" headerRowDxfId="320" dataDxfId="318" totalsRowDxfId="316" headerRowBorderDxfId="319" tableBorderDxfId="317" totalsRowBorderDxfId="315" headerRowCellStyle="Normal 6 3 2">
  <autoFilter ref="A147:D161" xr:uid="{AAF047A3-6151-457D-AF6B-D00DEAAB8069}">
    <filterColumn colId="0" hiddenButton="1"/>
    <filterColumn colId="1" hiddenButton="1"/>
    <filterColumn colId="2" hiddenButton="1"/>
    <filterColumn colId="3" hiddenButton="1"/>
  </autoFilter>
  <tableColumns count="4">
    <tableColumn id="1" xr3:uid="{E9B3F369-60BD-4BCE-950C-590799155297}" name="Disability" totalsRowLabel="Total" dataDxfId="314" totalsRowDxfId="313" dataCellStyle="Normal 2"/>
    <tableColumn id="2" xr3:uid="{69B625D1-2AEB-4223-A226-6DCCD7794576}" name="Yes" dataDxfId="312" totalsRowDxfId="311">
      <calculatedColumnFormula>B131/B$144</calculatedColumnFormula>
    </tableColumn>
    <tableColumn id="3" xr3:uid="{9858AE4D-9964-494C-9F40-B50D8D0B976F}" name="No" dataDxfId="310" totalsRowDxfId="309">
      <calculatedColumnFormula>C131/C$144</calculatedColumnFormula>
    </tableColumn>
    <tableColumn id="4" xr3:uid="{257698C0-DA9C-441D-B68A-876EC89C799F}" name="Calculated Total" totalsRowFunction="sum" dataDxfId="308" totalsRowDxfId="307">
      <calculatedColumnFormula>D131/D$144</calculatedColumnFormula>
    </tableColumn>
  </tableColumns>
  <tableStyleInfo name="TableFormatOc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CCC0303-6EAF-48C5-818F-46441D86082E}" name="Table23" displayName="Table23" ref="A8:S16" totalsRowShown="0" headerRowDxfId="306" dataDxfId="304" headerRowBorderDxfId="305" tableBorderDxfId="303" totalsRowBorderDxfId="302" headerRowCellStyle="Normal 6 3 2">
  <autoFilter ref="A8:S16" xr:uid="{0CCC0303-6EAF-48C5-818F-46441D8608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B315E7F4-1676-4133-ACEE-4B03CF909929}" name="Educational Environment" dataDxfId="301"/>
    <tableColumn id="2" xr3:uid="{BAB95E15-75D0-4576-B609-1697D29DB418}" name="5 (In Kindergarten)" dataDxfId="300" dataCellStyle="Percent 2"/>
    <tableColumn id="3" xr3:uid="{36118FC2-FD94-4169-BEF3-2EF7D8A77D2C}" name="6" dataDxfId="299" dataCellStyle="Percent 2"/>
    <tableColumn id="4" xr3:uid="{D5C2D44E-872D-413D-85A1-F0ADDC874581}" name="7" dataDxfId="298" dataCellStyle="Percent 2"/>
    <tableColumn id="5" xr3:uid="{91FC5A3F-F462-4E0E-9E2B-41793B93EA1A}" name="8" dataDxfId="297" dataCellStyle="Percent 2"/>
    <tableColumn id="6" xr3:uid="{C687B14A-1EDF-48A5-9DA4-086473C0F7FC}" name="9" dataDxfId="296" dataCellStyle="Percent 2"/>
    <tableColumn id="7" xr3:uid="{509571A2-5B0D-47B1-8235-5D07AE070148}" name="10" dataDxfId="295"/>
    <tableColumn id="8" xr3:uid="{535FAB2E-3B8A-4A0C-9B79-65D008FED9ED}" name="11" dataDxfId="294"/>
    <tableColumn id="9" xr3:uid="{88C162EF-3B53-44D2-B37A-A7E3594027C8}" name="12" dataDxfId="293"/>
    <tableColumn id="10" xr3:uid="{1A22238B-997A-4F40-A9CF-A52F1F908D62}" name="13" dataDxfId="292"/>
    <tableColumn id="11" xr3:uid="{78DCB6C0-4363-4C3B-82E6-4BF6F3AEC0E0}" name="14" dataDxfId="291"/>
    <tableColumn id="12" xr3:uid="{3F35C744-0150-48E5-9D06-16C8FBE3A865}" name="15" dataDxfId="290" dataCellStyle="Percent 2"/>
    <tableColumn id="13" xr3:uid="{FB9794C8-A0FF-47F4-A346-C7C62E893179}" name="16" dataDxfId="289" dataCellStyle="Percent 2"/>
    <tableColumn id="14" xr3:uid="{D0FDDF7E-79DA-4DBD-9CA0-4B19AF7692BD}" name="17" dataDxfId="288"/>
    <tableColumn id="15" xr3:uid="{9A4ACB83-A1EA-4A4E-A557-2E9483C34402}" name="18" dataDxfId="287"/>
    <tableColumn id="16" xr3:uid="{5713BFAD-CFC4-4834-85A7-035351AE307F}" name="19" dataDxfId="286" dataCellStyle="Percent 2"/>
    <tableColumn id="17" xr3:uid="{9D9C94D3-5C1B-4A80-9DB6-923CFC3B2672}" name="20" dataDxfId="285"/>
    <tableColumn id="18" xr3:uid="{A2731987-87DE-4924-943C-35C1BAF6889F}" name="21" dataDxfId="284"/>
    <tableColumn id="19" xr3:uid="{96232920-F697-4D31-8B5C-38802B43AB42}" name="Calculated Total" dataDxfId="283"/>
  </tableColumns>
  <tableStyleInfo name="TableFormatOc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E5EF5CB-F497-4BEF-96B6-0F13CC3EF570}" name="Table25" displayName="Table25" ref="A61:H69" totalsRowShown="0" headerRowDxfId="282" dataDxfId="280" headerRowBorderDxfId="281" tableBorderDxfId="279" totalsRowBorderDxfId="278" headerRowCellStyle="Normal 6 3 2" dataCellStyle="Percent 2">
  <autoFilter ref="A61:H69" xr:uid="{6E5EF5CB-F497-4BEF-96B6-0F13CC3EF57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C5D0FBA-E590-4D79-9DAF-7942B6767606}" name="Environment" dataDxfId="277"/>
    <tableColumn id="2" xr3:uid="{52678E71-6DCE-4A0F-A780-3EA708EC66BD}" name="American Indian or Alaska Native" dataDxfId="276" dataCellStyle="Percent 2"/>
    <tableColumn id="3" xr3:uid="{D1420861-7D6B-4AC1-BC45-9945F7C89B15}" name="Asian" dataDxfId="275" dataCellStyle="Percent 2"/>
    <tableColumn id="4" xr3:uid="{55E528BB-87F7-4AAF-896A-BA6C48307411}" name="Black or African American" dataDxfId="274" dataCellStyle="Percent 2"/>
    <tableColumn id="5" xr3:uid="{FAA60FF7-679F-4928-A636-04323BABF77C}" name="Hispanic/_x000a_Latino" dataDxfId="273" dataCellStyle="Percent 2"/>
    <tableColumn id="6" xr3:uid="{A21C2DAA-1943-4F85-ADF6-A2C8FEF43614}" name="Native Hawaiian or Other Pacific Islander" dataDxfId="272" dataCellStyle="Percent 2"/>
    <tableColumn id="7" xr3:uid="{D80D99ED-0206-49B9-9BE2-F0A641601506}" name="Two or more races" dataDxfId="271" dataCellStyle="Percent 2"/>
    <tableColumn id="8" xr3:uid="{A1D3F46F-02DE-4DDF-9BC2-9E7D6688041B}" name="White" dataDxfId="270" dataCellStyle="Percent 2"/>
  </tableColumns>
  <tableStyleInfo name="TableFormatOc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3F6CCA4F-4FA1-4E63-B000-F26C53812052}" name="Table26" displayName="Table26" ref="A73:I81" totalsRowShown="0" headerRowDxfId="269" dataDxfId="267" headerRowBorderDxfId="268" tableBorderDxfId="266" totalsRowBorderDxfId="265" headerRowCellStyle="Normal 6 3 2" dataCellStyle="Percent 2">
  <tableColumns count="9">
    <tableColumn id="1" xr3:uid="{85799CF9-02FA-4D5C-B955-E38B2E6C8159}" name="Environment" dataDxfId="264"/>
    <tableColumn id="2" xr3:uid="{89F32226-1797-492D-855B-42B8D8753B47}" name="American Indian or Alaska Native" dataDxfId="263" dataCellStyle="Percent 2">
      <calculatedColumnFormula>B62/B$70</calculatedColumnFormula>
    </tableColumn>
    <tableColumn id="3" xr3:uid="{DE0185B2-5A43-4144-9340-295A722981AF}" name="Black or African American" dataDxfId="262" dataCellStyle="Percent 2">
      <calculatedColumnFormula>C62/C$70</calculatedColumnFormula>
    </tableColumn>
    <tableColumn id="4" xr3:uid="{17AD149D-FDBC-476E-8D67-67549C5FD9F1}" name="Asian" dataDxfId="261" dataCellStyle="Percent 2">
      <calculatedColumnFormula>D62/D$70</calculatedColumnFormula>
    </tableColumn>
    <tableColumn id="10" xr3:uid="{E5603432-F221-40A7-B3A7-7A239BB8A5C4}" name="Hispanic/_x000a_Latino" dataDxfId="260" dataCellStyle="Percent 2">
      <calculatedColumnFormula>E62/E$70</calculatedColumnFormula>
    </tableColumn>
    <tableColumn id="5" xr3:uid="{87CA3A70-8EBF-428D-A569-4701F6EA281C}" name="Native Hawaiian or Other Pacific Islander" dataDxfId="259" dataCellStyle="Percent 2">
      <calculatedColumnFormula>F62/F$70</calculatedColumnFormula>
    </tableColumn>
    <tableColumn id="7" xr3:uid="{7D838346-C1F4-4B85-A863-8DBDFD25F677}" name="Two or more races" dataDxfId="258" dataCellStyle="Percent 2">
      <calculatedColumnFormula>G62/G$70</calculatedColumnFormula>
    </tableColumn>
    <tableColumn id="8" xr3:uid="{4BA2F99D-BF24-48B1-BDEE-5E4611B257E3}" name="White" dataDxfId="257" dataCellStyle="Percent 2">
      <calculatedColumnFormula>H62/H$70</calculatedColumnFormula>
    </tableColumn>
    <tableColumn id="9" xr3:uid="{2BCA1EBE-8828-469F-B2CE-B76301D33A6C}" name="Calculated Total" dataDxfId="256" dataCellStyle="Percent 2">
      <calculatedColumnFormula>I62/I$70</calculatedColumnFormula>
    </tableColumn>
  </tableColumns>
  <tableStyleInfo name="TableFormatOc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AAEA420-9E9E-4ADA-BE01-ABEB1FD39A2C}" name="Table28" displayName="Table28" ref="A85:G93" totalsRowShown="0" headerRowDxfId="255" dataDxfId="253" headerRowBorderDxfId="254" tableBorderDxfId="252" totalsRowBorderDxfId="251" headerRowCellStyle="Normal 6 3 2" dataCellStyle="Percent 2">
  <tableColumns count="7">
    <tableColumn id="1" xr3:uid="{8D7C7761-4386-43A0-B901-F8984B7B9A91}" name="Environment" dataDxfId="250"/>
    <tableColumn id="2" xr3:uid="{2D7727E8-DCE9-46E6-8AA3-518DC4A9F29F}" name="Female Student Count" dataDxfId="249" dataCellStyle="Percent 2"/>
    <tableColumn id="3" xr3:uid="{5EF919AE-8941-4416-9EB7-89FEDF4183A9}" name="Male Student Count" dataDxfId="248" dataCellStyle="Percent 2"/>
    <tableColumn id="4" xr3:uid="{DFA19E21-E8D1-4933-B3E8-6BEE0EEF0F87}" name="Calculated Total" dataDxfId="247">
      <calculatedColumnFormula>SUM(Table28[[#This Row],[Female Student Count]:[Male Student Count]])</calculatedColumnFormula>
    </tableColumn>
    <tableColumn id="5" xr3:uid="{3F48AEAC-9931-4335-8A72-BF98CEB2966D}" name="Female Student Percentage" dataDxfId="246" dataCellStyle="Percent 2">
      <calculatedColumnFormula>B86/B$94</calculatedColumnFormula>
    </tableColumn>
    <tableColumn id="6" xr3:uid="{2FA35ABA-324B-463F-81B3-1531B7D0E4CF}" name="Male Student Percentage" dataDxfId="245" dataCellStyle="Percent 2">
      <calculatedColumnFormula>C86/C$94</calculatedColumnFormula>
    </tableColumn>
    <tableColumn id="7" xr3:uid="{09745071-1B9F-44D9-AB76-3E41CC4C8EFC}" name="Total" dataDxfId="244">
      <calculatedColumnFormula>D86/D$94</calculatedColumnFormula>
    </tableColumn>
  </tableColumns>
  <tableStyleInfo name="TableFormatOc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66A0D6F-BC88-483A-9FD8-8CD445016150}" name="Table29" displayName="Table29" ref="A97:G105" totalsRowShown="0" headerRowDxfId="243" dataDxfId="241" headerRowBorderDxfId="242" tableBorderDxfId="240" totalsRowBorderDxfId="239" headerRowCellStyle="Normal 6 3 2" dataCellStyle="Percent 2">
  <autoFilter ref="A97:G105" xr:uid="{266A0D6F-BC88-483A-9FD8-8CD44501615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DE67059-BB14-438A-ADFA-38373B0A5A71}" name="Environment" dataDxfId="238"/>
    <tableColumn id="2" xr3:uid="{1C155315-04F3-4AB1-AF1C-07EC979A7F3D}" name="English Learner " dataDxfId="237" dataCellStyle="Percent 2"/>
    <tableColumn id="3" xr3:uid="{D8A72C9D-EACE-4F0D-9D4A-36C01D9C8F67}" name="Non-English Learner" dataDxfId="236" dataCellStyle="Percent 2"/>
    <tableColumn id="4" xr3:uid="{8A63B11A-E826-45B2-9E7C-039CF8C4022C}" name="Calculated Total" dataDxfId="235"/>
    <tableColumn id="5" xr3:uid="{BF92FB3D-3EAA-470A-8F5C-BA090089C163}" name="English Learner Percentage" dataDxfId="234" dataCellStyle="Percent 2">
      <calculatedColumnFormula>B98/B$106</calculatedColumnFormula>
    </tableColumn>
    <tableColumn id="6" xr3:uid="{DAEC04EB-911E-41C6-8299-3E99CD884768}" name="Non-English Learner Percentage" dataDxfId="233" dataCellStyle="Percent 2">
      <calculatedColumnFormula>C98/C$106</calculatedColumnFormula>
    </tableColumn>
    <tableColumn id="7" xr3:uid="{10950060-437B-4194-991F-17DD7424F08C}" name="Calculated Percentage" dataDxfId="232">
      <calculatedColumnFormula>D98/D$106</calculatedColumnFormula>
    </tableColumn>
  </tableColumns>
  <tableStyleInfo name="TableFormatOc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26FB57C-6974-4AA4-BEFD-7CDE8B777EDC}" name="Table14" displayName="Table14" ref="A27:C34" totalsRowShown="0" headerRowDxfId="461" dataDxfId="460" tableBorderDxfId="459">
  <autoFilter ref="A27:C34" xr:uid="{926FB57C-6974-4AA4-BEFD-7CDE8B777EDC}">
    <filterColumn colId="0" hiddenButton="1"/>
    <filterColumn colId="1" hiddenButton="1"/>
    <filterColumn colId="2" hiddenButton="1"/>
  </autoFilter>
  <tableColumns count="3">
    <tableColumn id="1" xr3:uid="{5374F544-EFB7-4DE1-ACD4-F1D36DAFBADA}" name="Disability Category" dataDxfId="458" dataCellStyle="Normal 6 3 2"/>
    <tableColumn id="2" xr3:uid="{906C784E-D6C8-4303-9C3F-6FAA708162F3}" name="Student_x000a_Count" dataDxfId="457"/>
    <tableColumn id="3" xr3:uid="{5049ED96-FAC8-44BF-8A1A-813AF772EE5C}" name="Percentage" dataDxfId="456" dataCellStyle="Percent 2">
      <calculatedColumnFormula>B28/$B$35</calculatedColumnFormula>
    </tableColumn>
  </tableColumns>
  <tableStyleInfo name="TableFormatOc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9C2078A7-605C-475C-A9B4-21747044F212}" name="Table30" displayName="Table30" ref="A109:O117" totalsRowShown="0" headerRowDxfId="231" dataDxfId="229" headerRowBorderDxfId="230" tableBorderDxfId="228" totalsRowBorderDxfId="227" headerRowCellStyle="Normal 2">
  <autoFilter ref="A109:O117" xr:uid="{9C2078A7-605C-475C-A9B4-21747044F21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A3A3DEE5-40A4-4183-9550-A19B6722D4BC}" name="Environment" dataDxfId="226"/>
    <tableColumn id="2" xr3:uid="{990BEFEB-F80F-43C7-A956-139472CC6AC0}" name="Autism" dataDxfId="225"/>
    <tableColumn id="3" xr3:uid="{BCAE7CAA-72E6-492D-99D0-AF5C9285A84C}" name="Deaf-Blindness" dataDxfId="224"/>
    <tableColumn id="4" xr3:uid="{3E1A92F3-ECDB-446F-A42D-96E481345232}" name="Developmental Delay" dataDxfId="223"/>
    <tableColumn id="5" xr3:uid="{EE4DE6DF-A8E5-4545-98C8-98A1089F8A2B}" name="Emotional Disturbance" dataDxfId="222"/>
    <tableColumn id="6" xr3:uid="{E9585941-ABA7-4533-A5DE-5D4EAABF788F}" name="Hearing Impairment" dataDxfId="221"/>
    <tableColumn id="7" xr3:uid="{7E05D65E-62BD-44A5-BD11-B7E5FD4E3E8C}" name="Intellectual Disability" dataDxfId="220"/>
    <tableColumn id="8" xr3:uid="{45BB3EBB-DCBB-4BD9-BB45-9128B4D947A8}" name="Multiple Disabilities" dataDxfId="219"/>
    <tableColumn id="9" xr3:uid="{6C8EF936-C6AD-42EC-BC53-485E0AF969E3}" name="Orthopedic Impairment" dataDxfId="218"/>
    <tableColumn id="10" xr3:uid="{BE21A3ED-0B01-460E-9C62-93ADA40B354A}" name="Other Health Impairment" dataDxfId="217"/>
    <tableColumn id="11" xr3:uid="{AECF51AE-14E6-48D2-A67B-154ED4F7B9B1}" name="Specific Learning Disability" dataDxfId="216"/>
    <tableColumn id="12" xr3:uid="{1581A493-AA44-49A4-9C16-EB88CD19B725}" name="Speech or Language Impairment" dataDxfId="215"/>
    <tableColumn id="13" xr3:uid="{296655DF-9A49-4169-A44A-3CCB560AD03A}" name="Traumatic Brain Injury" dataDxfId="214"/>
    <tableColumn id="14" xr3:uid="{0232D044-F161-47B1-8219-F2C5D9F40D7D}" name="Visual Impairment" dataDxfId="213"/>
    <tableColumn id="15" xr3:uid="{0FC743C7-9218-4BCD-A7C6-CA7B637E546E}" name="Calculated Total" dataDxfId="212"/>
  </tableColumns>
  <tableStyleInfo name="TableFormatOc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E6EA205-2D03-4622-8C93-B1FD08D737D1}" name="Table32" displayName="Table32" ref="A121:O129" totalsRowShown="0" headerRowDxfId="211" dataDxfId="209" headerRowBorderDxfId="210" tableBorderDxfId="208" totalsRowBorderDxfId="207" headerRowCellStyle="Normal 2">
  <tableColumns count="15">
    <tableColumn id="1" xr3:uid="{B3570E39-B354-4D14-98E5-47D29C5BF954}" name="Environment" dataDxfId="206"/>
    <tableColumn id="2" xr3:uid="{F3DC7EBC-F5A9-4FE7-A38B-4965875B587D}" name="Autism" dataDxfId="205">
      <calculatedColumnFormula>B110/B$118</calculatedColumnFormula>
    </tableColumn>
    <tableColumn id="3" xr3:uid="{D6038FFE-1264-43A7-9F63-739FD567D519}" name="Deaf-Blindness" dataDxfId="204">
      <calculatedColumnFormula>C110/C$118</calculatedColumnFormula>
    </tableColumn>
    <tableColumn id="4" xr3:uid="{37695A53-AF34-46E1-A518-D2851744B04F}" name="Developmental Delay" dataDxfId="203">
      <calculatedColumnFormula>D110/D$118</calculatedColumnFormula>
    </tableColumn>
    <tableColumn id="5" xr3:uid="{5B45E7B7-ACDA-4F92-BB38-18CE4A60B4A2}" name="Emotional Disturbance" dataDxfId="202">
      <calculatedColumnFormula>E110/E$118</calculatedColumnFormula>
    </tableColumn>
    <tableColumn id="6" xr3:uid="{0DC1E079-714A-437E-B55E-7A97C763900D}" name="Hearing Impairment" dataDxfId="201">
      <calculatedColumnFormula>F110/F$118</calculatedColumnFormula>
    </tableColumn>
    <tableColumn id="7" xr3:uid="{55168DFB-E1D3-423E-857A-91CF5D3CF696}" name="Intellectual Disability" dataDxfId="200">
      <calculatedColumnFormula>G110/G$118</calculatedColumnFormula>
    </tableColumn>
    <tableColumn id="8" xr3:uid="{F7EA8140-BF5C-4333-B40D-F1FCA064E674}" name="Multiple Disabilities" dataDxfId="199">
      <calculatedColumnFormula>H110/H$118</calculatedColumnFormula>
    </tableColumn>
    <tableColumn id="9" xr3:uid="{1E62FD11-1491-44F8-8130-3E5030E58373}" name="Orthopedic Impairment" dataDxfId="198">
      <calculatedColumnFormula>I110/I$118</calculatedColumnFormula>
    </tableColumn>
    <tableColumn id="10" xr3:uid="{5292472F-1B79-449B-BFE7-3CD675B8950B}" name="Other Health Impairment" dataDxfId="197">
      <calculatedColumnFormula>J110/J$118</calculatedColumnFormula>
    </tableColumn>
    <tableColumn id="11" xr3:uid="{174E4721-0979-4F2C-8D4F-605C8D8C47BA}" name="Specific Learning Disability" dataDxfId="196">
      <calculatedColumnFormula>K110/K$118</calculatedColumnFormula>
    </tableColumn>
    <tableColumn id="12" xr3:uid="{3EE07374-B114-4CA0-AAE2-7FE16B0013CF}" name="Speech or Language Impairment" dataDxfId="195">
      <calculatedColumnFormula>L110/L$118</calculatedColumnFormula>
    </tableColumn>
    <tableColumn id="13" xr3:uid="{3D7FEC68-DCB7-4E4E-9DC5-C523D7A16A56}" name="Traumatic Brain Injury" dataDxfId="194">
      <calculatedColumnFormula>M110/M$118</calculatedColumnFormula>
    </tableColumn>
    <tableColumn id="14" xr3:uid="{864D4399-DD49-49AC-BD15-17561EC24CDE}" name="Visual Impairment" dataDxfId="193">
      <calculatedColumnFormula>N110/N$118</calculatedColumnFormula>
    </tableColumn>
    <tableColumn id="15" xr3:uid="{91A5A1AF-3593-4A02-B276-EE366C71020E}" name="Calculated Total" dataDxfId="192">
      <calculatedColumnFormula>O110/O$118</calculatedColumnFormula>
    </tableColumn>
  </tableColumns>
  <tableStyleInfo name="TableFormatOc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1D724B6-4476-4ED7-8277-593E83D330ED}" name="Table24" displayName="Table24" ref="A20:S28" totalsRowShown="0" headerRowDxfId="191" dataDxfId="189" headerRowBorderDxfId="190" tableBorderDxfId="188" totalsRowBorderDxfId="187" headerRowCellStyle="Normal 6 3 2" dataCellStyle="Percent 2">
  <tableColumns count="19">
    <tableColumn id="1" xr3:uid="{5E65577C-A0D2-4E2A-B985-8215861D8E95}" name="Educational Environment" dataDxfId="186"/>
    <tableColumn id="2" xr3:uid="{C23FAAC9-34A7-4075-824E-BE9FF749EE3F}" name="5 in Kindergarten" dataDxfId="185" dataCellStyle="Percent 2">
      <calculatedColumnFormula>B9/B$17</calculatedColumnFormula>
    </tableColumn>
    <tableColumn id="3" xr3:uid="{8FF03E07-7D15-42C4-B21F-8F844478F12A}" name="6" dataDxfId="184" dataCellStyle="Percent 2">
      <calculatedColumnFormula>C9/C$17</calculatedColumnFormula>
    </tableColumn>
    <tableColumn id="4" xr3:uid="{986274E8-AB82-472B-9A49-91AB7A22E6E3}" name="7" dataDxfId="183" dataCellStyle="Percent 2">
      <calculatedColumnFormula>D9/D$17</calculatedColumnFormula>
    </tableColumn>
    <tableColumn id="5" xr3:uid="{F35D420F-2961-452B-8CC5-069B8983A103}" name="8" dataDxfId="182" dataCellStyle="Percent 2">
      <calculatedColumnFormula>E9/E$17</calculatedColumnFormula>
    </tableColumn>
    <tableColumn id="6" xr3:uid="{755DBDAA-BCCA-4A25-813F-9257218145DC}" name="9" dataDxfId="181" dataCellStyle="Percent 2">
      <calculatedColumnFormula>F9/F$17</calculatedColumnFormula>
    </tableColumn>
    <tableColumn id="7" xr3:uid="{01D52F3D-562E-41AC-B4D9-649A2E68B3CB}" name="10" dataDxfId="180" dataCellStyle="Percent 2">
      <calculatedColumnFormula>G9/G$17</calculatedColumnFormula>
    </tableColumn>
    <tableColumn id="8" xr3:uid="{F058A558-AB83-4CDD-9901-2124BBA64850}" name="11" dataDxfId="179" dataCellStyle="Percent 2">
      <calculatedColumnFormula>H9/H$17</calculatedColumnFormula>
    </tableColumn>
    <tableColumn id="9" xr3:uid="{611BF13D-47E5-4D7E-8577-4DC66FE565A1}" name="12" dataDxfId="178" dataCellStyle="Percent 2">
      <calculatedColumnFormula>I9/I$17</calculatedColumnFormula>
    </tableColumn>
    <tableColumn id="10" xr3:uid="{28567E26-AD00-43CB-AC31-9921349BD163}" name="13" dataDxfId="177" dataCellStyle="Percent 2">
      <calculatedColumnFormula>J9/J$17</calculatedColumnFormula>
    </tableColumn>
    <tableColumn id="11" xr3:uid="{697DD894-5AC4-4381-8D2F-3F15665CA358}" name="14" dataDxfId="176" dataCellStyle="Percent 2">
      <calculatedColumnFormula>K9/K$17</calculatedColumnFormula>
    </tableColumn>
    <tableColumn id="12" xr3:uid="{6B8BC7A3-F1E4-4B16-9CEC-DA9825345A20}" name="15" dataDxfId="175" dataCellStyle="Percent 2">
      <calculatedColumnFormula>L9/L$17</calculatedColumnFormula>
    </tableColumn>
    <tableColumn id="13" xr3:uid="{2F730B75-F1B4-48DF-99CD-F3CB31D91CA3}" name="16" dataDxfId="174" dataCellStyle="Percent 2">
      <calculatedColumnFormula>M9/M$17</calculatedColumnFormula>
    </tableColumn>
    <tableColumn id="14" xr3:uid="{217408DE-1D6F-47FA-9E45-7C6CEF985DA3}" name="17" dataDxfId="173" dataCellStyle="Percent 2">
      <calculatedColumnFormula>N9/N$17</calculatedColumnFormula>
    </tableColumn>
    <tableColumn id="15" xr3:uid="{B801263B-1E6E-4F1C-98DE-5C8D55370A0F}" name="18" dataDxfId="172" dataCellStyle="Percent 2">
      <calculatedColumnFormula>O9/O$17</calculatedColumnFormula>
    </tableColumn>
    <tableColumn id="16" xr3:uid="{E7E2D5B3-216B-4793-8F5C-AF6A3FC98703}" name="19" dataDxfId="171" dataCellStyle="Percent 2">
      <calculatedColumnFormula>P9/P$17</calculatedColumnFormula>
    </tableColumn>
    <tableColumn id="17" xr3:uid="{4AA563A8-6FA9-46F9-A17F-3619F4F45EAE}" name="20" dataDxfId="170" dataCellStyle="Percent 2">
      <calculatedColumnFormula>Q9/Q$17</calculatedColumnFormula>
    </tableColumn>
    <tableColumn id="18" xr3:uid="{C337A2C4-E081-4C82-9B93-BD449E65431C}" name="21" dataDxfId="169" dataCellStyle="Percent 2">
      <calculatedColumnFormula>R9/R$17</calculatedColumnFormula>
    </tableColumn>
    <tableColumn id="19" xr3:uid="{5C5F641F-4A0D-4CFE-9F22-C5812D89E7DF}" name="Calculated Total" dataDxfId="168">
      <calculatedColumnFormula>S9/S$17</calculatedColumnFormula>
    </tableColumn>
  </tableColumns>
  <tableStyleInfo name="TableFormatOc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D7760F6-044D-4B8F-86BD-692E34F95829}" name="Table27" displayName="Table27" ref="A8:C22" totalsRowShown="0" headerRowDxfId="167" dataDxfId="165" headerRowBorderDxfId="166" tableBorderDxfId="164">
  <autoFilter ref="A8:C22" xr:uid="{3D7760F6-044D-4B8F-86BD-692E34F95829}">
    <filterColumn colId="0" hiddenButton="1"/>
    <filterColumn colId="1" hiddenButton="1"/>
    <filterColumn colId="2" hiddenButton="1"/>
  </autoFilter>
  <tableColumns count="3">
    <tableColumn id="1" xr3:uid="{D9DEDD5B-D73C-421E-B881-DFAD7CA60D23}" name="Disability Category " dataDxfId="163" dataCellStyle="Normal 6 3 2"/>
    <tableColumn id="2" xr3:uid="{6AFC1026-D922-4D42-99ED-63F96CD8C964}" name="Student_x000a_Count" dataDxfId="162" dataCellStyle="Comma 2"/>
    <tableColumn id="3" xr3:uid="{F0D26339-33DA-4587-ACA8-21DC85AA8022}" name="Percentage" dataDxfId="161" dataCellStyle="Percent 2">
      <calculatedColumnFormula>B9/B$22</calculatedColumnFormula>
    </tableColumn>
  </tableColumns>
  <tableStyleInfo name="TableFormatOc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EB535CD3-1AD6-47F3-A886-1EB82656D27A}" name="Table31" displayName="Table31" ref="A25:C33" totalsRowShown="0" headerRowDxfId="160" dataDxfId="159" tableBorderDxfId="158">
  <autoFilter ref="A25:C33" xr:uid="{EB535CD3-1AD6-47F3-A886-1EB82656D27A}">
    <filterColumn colId="0" hiddenButton="1"/>
    <filterColumn colId="1" hiddenButton="1"/>
    <filterColumn colId="2" hiddenButton="1"/>
  </autoFilter>
  <tableColumns count="3">
    <tableColumn id="1" xr3:uid="{3FC1A4FB-3A04-4EC2-9449-6A51929869CB}" name="Racial Ethnic" dataDxfId="157" dataCellStyle="Normal 6 3 2"/>
    <tableColumn id="2" xr3:uid="{B622C9C8-9473-4C6A-985B-6DA034549892}" name="Student_x000a_Count" dataDxfId="156" dataCellStyle="Comma 2"/>
    <tableColumn id="3" xr3:uid="{4D86130B-20BC-45A3-9B03-C32B7AEF0AD6}" name="Percentage" dataDxfId="155" dataCellStyle="Percent 2">
      <calculatedColumnFormula>B26/B$33</calculatedColumnFormula>
    </tableColumn>
  </tableColumns>
  <tableStyleInfo name="TableFormatOc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B9AE049-3F6A-4973-B130-BEFAF80DEE86}" name="Table39" displayName="Table39" ref="A36:C46" totalsRowShown="0" headerRowDxfId="154" dataDxfId="152" headerRowBorderDxfId="153" tableBorderDxfId="151" totalsRowBorderDxfId="150" headerRowCellStyle="Normal 6 3 2">
  <autoFilter ref="A36:C46" xr:uid="{FB9AE049-3F6A-4973-B130-BEFAF80DEE86}">
    <filterColumn colId="0" hiddenButton="1"/>
    <filterColumn colId="1" hiddenButton="1"/>
    <filterColumn colId="2" hiddenButton="1"/>
  </autoFilter>
  <tableColumns count="3">
    <tableColumn id="1" xr3:uid="{67CF8752-5336-41CF-A941-8D9D622F2279}" name="Educational Environment" dataDxfId="149"/>
    <tableColumn id="2" xr3:uid="{24FF83C2-6320-4532-B31F-76F2983C9BFC}" name="Student_x000a_Count" dataDxfId="148" dataCellStyle="Comma"/>
    <tableColumn id="3" xr3:uid="{D2E49A18-45FE-4B36-916F-34C34B1BDA09}" name="Percentage" dataDxfId="147" dataCellStyle="Percent">
      <calculatedColumnFormula>B37/B$46</calculatedColumnFormula>
    </tableColumn>
  </tableColumns>
  <tableStyleInfo name="TableFormatOc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77C42C06-1C8A-4467-AB89-28D8B71B8F2D}" name="Table41" displayName="Table41" ref="A49:C53" totalsRowShown="0" headerRowDxfId="146" dataDxfId="144" headerRowBorderDxfId="145" tableBorderDxfId="143">
  <autoFilter ref="A49:C53" xr:uid="{77C42C06-1C8A-4467-AB89-28D8B71B8F2D}">
    <filterColumn colId="0" hiddenButton="1"/>
    <filterColumn colId="1" hiddenButton="1"/>
    <filterColumn colId="2" hiddenButton="1"/>
  </autoFilter>
  <tableColumns count="3">
    <tableColumn id="1" xr3:uid="{F9C6BE01-6405-4D3C-AC9E-815BD0EB11A8}" name="Age" dataDxfId="142"/>
    <tableColumn id="3" xr3:uid="{861A4123-A5F0-4203-94B2-F31821CA81AC}" name="Student_x000a_Count" dataDxfId="141" dataCellStyle="Comma"/>
    <tableColumn id="4" xr3:uid="{97033599-C5DD-4C3A-92EA-8262106C2E0D}" name="Percentage" dataDxfId="140" dataCellStyle="Percent">
      <calculatedColumnFormula>B50/B$53</calculatedColumnFormula>
    </tableColumn>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F9BB1949-5433-48B8-9D8B-EB67528262A4}" name="Table42" displayName="Table42" ref="A56:C59" totalsRowShown="0" headerRowDxfId="139" dataDxfId="138" tableBorderDxfId="137">
  <autoFilter ref="A56:C59" xr:uid="{F9BB1949-5433-48B8-9D8B-EB67528262A4}">
    <filterColumn colId="0" hiddenButton="1"/>
    <filterColumn colId="1" hiddenButton="1"/>
    <filterColumn colId="2" hiddenButton="1"/>
  </autoFilter>
  <tableColumns count="3">
    <tableColumn id="1" xr3:uid="{74160841-812E-44D7-ACE0-B232C58849A9}" name="Sex" dataDxfId="136"/>
    <tableColumn id="3" xr3:uid="{4A773305-0599-473B-99F7-D5C5AC89487B}" name="Student _x000a_Count" dataDxfId="135"/>
    <tableColumn id="4" xr3:uid="{49DDD1D7-D7F0-4D31-8CEA-D8A20ADAC16D}" name="Percentage" dataDxfId="134">
      <calculatedColumnFormula>B57/B$59</calculatedColumnFormula>
    </tableColumn>
  </tableColumns>
  <tableStyleInfo name="TableFormatOc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12CC2C4-FDD5-45B8-8E1B-028F1BAA968B}" name="Table19" displayName="Table19" ref="A8:E21" totalsRowShown="0" headerRowDxfId="133" dataDxfId="132" tableBorderDxfId="131" headerRowCellStyle="Normal 6 3 2" dataCellStyle="Percent 2">
  <autoFilter ref="A8:E21" xr:uid="{B12CC2C4-FDD5-45B8-8E1B-028F1BAA968B}">
    <filterColumn colId="0" hiddenButton="1"/>
    <filterColumn colId="1" hiddenButton="1"/>
    <filterColumn colId="2" hiddenButton="1"/>
    <filterColumn colId="3" hiddenButton="1"/>
    <filterColumn colId="4" hiddenButton="1"/>
  </autoFilter>
  <tableColumns count="5">
    <tableColumn id="1" xr3:uid="{70389477-A84C-4C18-BF76-77C93E6D33D0}" name="Disability Category" dataDxfId="130" dataCellStyle="Normal 2"/>
    <tableColumn id="2" xr3:uid="{63786D7D-A675-46DA-BF19-AFB07DDF41E7}" name="3" dataDxfId="129" dataCellStyle="Percent 2"/>
    <tableColumn id="3" xr3:uid="{FB24AAF3-3FB1-43C1-8DEC-2EFEE7A61DC0}" name="4" dataDxfId="128" dataCellStyle="Percent 2"/>
    <tableColumn id="4" xr3:uid="{6B70964B-4B58-44DD-83FE-4E71C7C195A2}" name="5 in Preschool" dataDxfId="127" dataCellStyle="Percent 2"/>
    <tableColumn id="5" xr3:uid="{C7D6CBA1-8169-4A0A-997A-9E42E3444446}" name="Calculated Total" dataDxfId="126" dataCellStyle="Percent 2"/>
  </tableColumns>
  <tableStyleInfo name="TableFormatOc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783B7F70-4896-4875-BD90-73BB47492069}" name="Table20" displayName="Table20" ref="A25:E38" totalsRowShown="0" headerRowDxfId="125" dataDxfId="124" tableBorderDxfId="123" headerRowCellStyle="Normal 6 3 2" dataCellStyle="Percent 2">
  <autoFilter ref="A25:E38" xr:uid="{783B7F70-4896-4875-BD90-73BB47492069}"/>
  <tableColumns count="5">
    <tableColumn id="1" xr3:uid="{D9B799B8-320D-4448-91C9-8C4C79E06FE9}" name="Disability Category" dataDxfId="122" dataCellStyle="Normal 2"/>
    <tableColumn id="2" xr3:uid="{DEB6111F-DAAF-429D-9F85-51B7E0414E59}" name="3" dataDxfId="121" dataCellStyle="Percent 2">
      <calculatedColumnFormula>B9/$E$22</calculatedColumnFormula>
    </tableColumn>
    <tableColumn id="3" xr3:uid="{909C059D-729B-4445-A1B4-B1CAE5ACAA01}" name="4" dataDxfId="120" dataCellStyle="Percent 2">
      <calculatedColumnFormula>C9/$E$22</calculatedColumnFormula>
    </tableColumn>
    <tableColumn id="4" xr3:uid="{0756701E-017F-4070-93BE-109C00E50421}" name="5 In Preschool" dataDxfId="119" dataCellStyle="Percent 2">
      <calculatedColumnFormula>D9/$E$22</calculatedColumnFormula>
    </tableColumn>
    <tableColumn id="5" xr3:uid="{FFEB8427-F914-4A24-8A98-5314CA5D980D}" name="Calculated Total" dataDxfId="118" dataCellStyle="Percent 2">
      <calculatedColumnFormula>E9/$E$22</calculatedColumnFormula>
    </tableColumn>
  </tableColumns>
  <tableStyleInfo name="TableFormatOc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0F89050-C5FC-492D-9B40-6F2D27752D28}" name="Table15" displayName="Table15" ref="A38:C40" totalsRowShown="0" headerRowDxfId="455" dataDxfId="453" headerRowBorderDxfId="454" tableBorderDxfId="452" totalsRowBorderDxfId="451">
  <tableColumns count="3">
    <tableColumn id="1" xr3:uid="{07DBA255-7DF6-4E42-99C1-43DD34E46760}" name="English Learner Status" dataDxfId="450"/>
    <tableColumn id="2" xr3:uid="{0658DFD2-7483-4E40-9A3F-687BD583E88D}" name="Student_x000a_Count" dataDxfId="449"/>
    <tableColumn id="3" xr3:uid="{BB5A8A6F-2E67-4B35-9839-E10EE4FBDE3B}" name="Percentage" dataDxfId="448"/>
  </tableColumns>
  <tableStyleInfo name="TableFormatOc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F5BD78C-2EA8-445D-9E0D-A267DB97E243}" name="Table13" displayName="Table13" ref="A42:I55" totalsRowShown="0" headerRowDxfId="117" dataDxfId="116" tableBorderDxfId="115" headerRowCellStyle="Normal 6 3 2">
  <autoFilter ref="A42:I55" xr:uid="{9F5BD78C-2EA8-445D-9E0D-A267DB97E2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8D780D7-33F3-4B20-8400-BE1481AB2E2E}" name="Disability Category" dataDxfId="114" dataCellStyle="Normal 2"/>
    <tableColumn id="2" xr3:uid="{54E27B09-EBEB-4CF3-8782-E67DBE3F2AA2}" name="American Indian or Alaska Native" dataDxfId="113" dataCellStyle="Percent 2"/>
    <tableColumn id="3" xr3:uid="{1C3DF1AB-8308-4D4A-A6CE-5285CA8F3F6C}" name="Asian" dataDxfId="112" dataCellStyle="Percent 2"/>
    <tableColumn id="4" xr3:uid="{4639D38B-4294-40A4-9BF8-9F9F68A69130}" name="Black or African American" dataDxfId="111" dataCellStyle="Normal 6 3 2"/>
    <tableColumn id="5" xr3:uid="{6921BF76-CCE1-47AA-822A-7AF5414B36E5}" name="Hispanic/_x000a_Latino" dataDxfId="110" dataCellStyle="Percent 2"/>
    <tableColumn id="6" xr3:uid="{D6F0FE8A-6FC6-43BE-BF37-CCE98DC37A99}" name="Native Hawaiian or Other Pacific Islander" dataDxfId="109"/>
    <tableColumn id="8" xr3:uid="{546CBB85-56ED-49B7-9556-E6E159D52900}" name="Two or more races" dataDxfId="108" dataCellStyle="Percent 2"/>
    <tableColumn id="7" xr3:uid="{132EC64E-389A-4A57-9DC0-2EF16FD552E5}" name="White" dataDxfId="107" dataCellStyle="Normal 6 3 2"/>
    <tableColumn id="9" xr3:uid="{5CCD6D0D-4F07-4140-A619-E1673874E3EB}" name="Calculated Total" dataDxfId="106" dataCellStyle="Percent 2"/>
  </tableColumns>
  <tableStyleInfo name="TableFormatOc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2A739FE-F3B2-41A5-82F0-EA324FA64939}" name="Table21" displayName="Table21" ref="A59:I72" totalsRowShown="0" headerRowDxfId="105" dataDxfId="103" headerRowBorderDxfId="104" tableBorderDxfId="102" totalsRowBorderDxfId="101" headerRowCellStyle="Normal 6 3 2" dataCellStyle="Percent 2">
  <autoFilter ref="A59:I72" xr:uid="{62A739FE-F3B2-41A5-82F0-EA324FA649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6FA206D-F656-42D2-ADF7-53E18CF27D73}" name="Disability Category" dataDxfId="100" dataCellStyle="Normal 2"/>
    <tableColumn id="2" xr3:uid="{54F63C8C-7E2B-4B17-96B5-90517E8457FB}" name="American Indian or Alaska Native" dataDxfId="99" dataCellStyle="Percent 2">
      <calculatedColumnFormula>B43/$I43</calculatedColumnFormula>
    </tableColumn>
    <tableColumn id="3" xr3:uid="{A0EE84A7-2EF0-4053-9B8D-850604849174}" name="Asian" dataDxfId="98" dataCellStyle="Percent 2">
      <calculatedColumnFormula>C43/$I43</calculatedColumnFormula>
    </tableColumn>
    <tableColumn id="4" xr3:uid="{A9EF59D0-50F3-4932-B519-2F7FAF74A78C}" name="Black or African American" dataDxfId="97" dataCellStyle="Percent 2">
      <calculatedColumnFormula>D43/$I43</calculatedColumnFormula>
    </tableColumn>
    <tableColumn id="5" xr3:uid="{A395F64C-7296-43FF-85BE-B03E1C0AC2E1}" name="Hispanic/_x000a_Latino" dataDxfId="96" dataCellStyle="Percent 2">
      <calculatedColumnFormula>E43/$I43</calculatedColumnFormula>
    </tableColumn>
    <tableColumn id="6" xr3:uid="{E9AE7E9E-282A-4983-8974-FD5C8453BAFF}" name="Native Hawaiian or Other Pacific Islander" dataDxfId="95" dataCellStyle="Percent 2">
      <calculatedColumnFormula>F43/$I43</calculatedColumnFormula>
    </tableColumn>
    <tableColumn id="8" xr3:uid="{C4E5DAED-4DA0-4D48-929C-3F83CF687CD2}" name="Two or more races" dataDxfId="94" dataCellStyle="Percent 2">
      <calculatedColumnFormula>G43/$I43</calculatedColumnFormula>
    </tableColumn>
    <tableColumn id="7" xr3:uid="{4CCDF26C-E7B6-4842-AA2D-A3AF2B760652}" name="White" dataDxfId="93" dataCellStyle="Percent 2">
      <calculatedColumnFormula>H43/$I43</calculatedColumnFormula>
    </tableColumn>
    <tableColumn id="9" xr3:uid="{289D52D5-0BA8-4455-9CA1-7B21068DBC5D}" name="Calculated Total" dataDxfId="92" dataCellStyle="Percent 2">
      <calculatedColumnFormula>I43/I$56</calculatedColumnFormula>
    </tableColumn>
  </tableColumns>
  <tableStyleInfo name="TableFormatOc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1D8B6F0A-7224-41EE-9D93-17E496F54295}" name="Table33" displayName="Table33" ref="A9:E18" totalsRowShown="0" headerRowDxfId="91" dataDxfId="90">
  <autoFilter ref="A9:E18" xr:uid="{1D8B6F0A-7224-41EE-9D93-17E496F54295}">
    <filterColumn colId="0" hiddenButton="1"/>
    <filterColumn colId="1" hiddenButton="1"/>
    <filterColumn colId="2" hiddenButton="1"/>
    <filterColumn colId="3" hiddenButton="1"/>
    <filterColumn colId="4" hiddenButton="1"/>
  </autoFilter>
  <tableColumns count="5">
    <tableColumn id="1" xr3:uid="{CC1CF1BD-F7AE-4E13-911F-99181CCA6CA0}" name="Educational Environment" dataDxfId="89"/>
    <tableColumn id="2" xr3:uid="{B37D31AF-C8A3-42BD-A421-F2ED5DEE48C2}" name="3" dataDxfId="88"/>
    <tableColumn id="3" xr3:uid="{BBF57BF2-E68F-4E1D-900D-D0002C37FCC5}" name="4" dataDxfId="87"/>
    <tableColumn id="4" xr3:uid="{62E68FD2-D852-4321-9A96-290FC477710D}" name="5 in Preschool" dataDxfId="86"/>
    <tableColumn id="5" xr3:uid="{D879F8B3-84DF-4C6E-B494-6450E999D974}" name="Calculated Total" dataDxfId="85"/>
  </tableColumns>
  <tableStyleInfo name="TableFormatOc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08AFAA5-835A-4C4C-A4C8-3A5F3FE01F4C}" name="Table34" displayName="Table34" ref="A22:E31" totalsRowShown="0" headerRowDxfId="84" dataDxfId="83">
  <autoFilter ref="A22:E31" xr:uid="{808AFAA5-835A-4C4C-A4C8-3A5F3FE01F4C}">
    <filterColumn colId="0" hiddenButton="1"/>
    <filterColumn colId="1" hiddenButton="1"/>
    <filterColumn colId="2" hiddenButton="1"/>
    <filterColumn colId="3" hiddenButton="1"/>
    <filterColumn colId="4" hiddenButton="1"/>
  </autoFilter>
  <tableColumns count="5">
    <tableColumn id="1" xr3:uid="{3002EB1B-E4F4-4231-83A9-A8EE8391ADF7}" name="Educational Environment" dataDxfId="82"/>
    <tableColumn id="2" xr3:uid="{82BAA799-566E-45B8-8811-88AFCFDB1A04}" name="3" dataDxfId="81">
      <calculatedColumnFormula>B10/B$19</calculatedColumnFormula>
    </tableColumn>
    <tableColumn id="3" xr3:uid="{6470E5A5-94BA-4DFB-87BC-300B3D314414}" name="4" dataDxfId="80">
      <calculatedColumnFormula>C10/C$19</calculatedColumnFormula>
    </tableColumn>
    <tableColumn id="4" xr3:uid="{9BCF7F28-1FC1-4FBB-A1F4-332986C2CF54}" name="5 in Preschool" dataDxfId="79">
      <calculatedColumnFormula>D10/D$19</calculatedColumnFormula>
    </tableColumn>
    <tableColumn id="5" xr3:uid="{970FA327-FF76-4C91-AD6C-1EC5C858B398}" name="Calculated Total" dataDxfId="78">
      <calculatedColumnFormula>E10/E$19</calculatedColumnFormula>
    </tableColumn>
  </tableColumns>
  <tableStyleInfo name="TableFormatOc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2073EE0-6D68-4602-A5F3-FFEAD54FE721}" name="Table36" displayName="Table36" ref="A48:I57" totalsRowShown="0" headerRowDxfId="77" dataDxfId="76" tableBorderDxfId="75" headerRowCellStyle="Normal 6 3 2">
  <autoFilter ref="A48:I57" xr:uid="{22073EE0-6D68-4602-A5F3-FFEAD54FE7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665C33C-2DE4-4F73-BF4C-E162E7E67E42}" name="Educational Environment" dataDxfId="74"/>
    <tableColumn id="2" xr3:uid="{870DF297-CEA6-456F-89C2-079EE421E6F5}" name="American Indian or Alaska Native" dataDxfId="73">
      <calculatedColumnFormula>B36/B$45</calculatedColumnFormula>
    </tableColumn>
    <tableColumn id="3" xr3:uid="{1DA76AAB-8275-42E3-86CC-443CD4EB7767}" name="Asian" dataDxfId="72">
      <calculatedColumnFormula>C36/C$45</calculatedColumnFormula>
    </tableColumn>
    <tableColumn id="4" xr3:uid="{5700567A-ECBA-4F27-9866-1E2793CA8B25}" name="Black or African American" dataDxfId="71">
      <calculatedColumnFormula>D36/D$45</calculatedColumnFormula>
    </tableColumn>
    <tableColumn id="5" xr3:uid="{2BB09BDE-E7B0-4FFE-ADFE-4D527A993857}" name="Hispanic/_x000a_Latino" dataDxfId="70">
      <calculatedColumnFormula>E36/E$45</calculatedColumnFormula>
    </tableColumn>
    <tableColumn id="6" xr3:uid="{B0BB93B0-BFBF-45B2-902E-FA26510631D0}" name="Native Hawaiian or Other Pacific Islander" dataDxfId="69">
      <calculatedColumnFormula>F36/F$45</calculatedColumnFormula>
    </tableColumn>
    <tableColumn id="7" xr3:uid="{7B2A26E9-D8F2-46D9-8B2D-5616C6380712}" name="Two or more races" dataDxfId="68">
      <calculatedColumnFormula>G36/G$45</calculatedColumnFormula>
    </tableColumn>
    <tableColumn id="8" xr3:uid="{92FFB0D7-92A3-4846-9951-C5835CDD59C6}" name="White" dataDxfId="67">
      <calculatedColumnFormula>H36/H$45</calculatedColumnFormula>
    </tableColumn>
    <tableColumn id="12" xr3:uid="{933FEBD4-FA08-4C4B-90F0-E43E6B2FF6A7}" name="Calculated Total" dataDxfId="66">
      <calculatedColumnFormula>I36/I$45</calculatedColumnFormula>
    </tableColumn>
  </tableColumns>
  <tableStyleInfo name="TableFormatOc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1A567C4-A602-4B37-AFA1-14C93E873DF3}" name="Table37" displayName="Table37" ref="A61:D70" totalsRowShown="0" headerRowDxfId="65" dataDxfId="64" tableBorderDxfId="63">
  <autoFilter ref="A61:D70" xr:uid="{F1A567C4-A602-4B37-AFA1-14C93E873DF3}">
    <filterColumn colId="0" hiddenButton="1"/>
    <filterColumn colId="1" hiddenButton="1"/>
    <filterColumn colId="2" hiddenButton="1"/>
    <filterColumn colId="3" hiddenButton="1"/>
  </autoFilter>
  <tableColumns count="4">
    <tableColumn id="1" xr3:uid="{14B0F406-8D7F-404B-BF94-1E53F818F8C2}" name="Educational Environment" dataDxfId="62"/>
    <tableColumn id="2" xr3:uid="{64224D48-ED74-4DDE-BF20-325EFBDCF348}" name="Male" dataDxfId="61" dataCellStyle="Normal 6 3 2"/>
    <tableColumn id="3" xr3:uid="{035EE934-54EF-41A2-B7C9-28CF5EE7FFE2}" name="Female" dataDxfId="60" dataCellStyle="Normal 6 3 2"/>
    <tableColumn id="4" xr3:uid="{BCC24B02-C7C1-4F94-95A8-0B549E2711F7}" name="Calculated _x000a_Total" dataDxfId="59" dataCellStyle="Normal 6 3 2"/>
  </tableColumns>
  <tableStyleInfo name="TableFormatOc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8BE5954-971D-430C-9551-1604FE938456}" name="Table38" displayName="Table38" ref="A74:D83" totalsRowShown="0" headerRowDxfId="58" dataDxfId="57" tableBorderDxfId="56" headerRowCellStyle="Normal 6 3 2">
  <autoFilter ref="A74:D83" xr:uid="{58BE5954-971D-430C-9551-1604FE938456}">
    <filterColumn colId="0" hiddenButton="1"/>
    <filterColumn colId="1" hiddenButton="1"/>
    <filterColumn colId="2" hiddenButton="1"/>
    <filterColumn colId="3" hiddenButton="1"/>
  </autoFilter>
  <tableColumns count="4">
    <tableColumn id="1" xr3:uid="{AEE76E32-922E-466E-9965-4450ED003D97}" name="Educational Environment" dataDxfId="55"/>
    <tableColumn id="2" xr3:uid="{B5DDC51D-DCD8-46AC-931D-FA74C3674BA9}" name="Male" dataDxfId="54" dataCellStyle="Normal 6 3 2">
      <calculatedColumnFormula>B62/B$71</calculatedColumnFormula>
    </tableColumn>
    <tableColumn id="3" xr3:uid="{F7B2AAA6-652A-46ED-995E-69C7161B5E54}" name="Female" dataDxfId="53" dataCellStyle="Normal 6 3 2">
      <calculatedColumnFormula>C62/C$71</calculatedColumnFormula>
    </tableColumn>
    <tableColumn id="4" xr3:uid="{2324107B-A244-49C1-9288-23FBF403AC5B}" name="Calculated _x000a_Total" dataDxfId="52" dataCellStyle="Normal 6 3 2">
      <calculatedColumnFormula>D62/D$71</calculatedColumnFormula>
    </tableColumn>
  </tableColumns>
  <tableStyleInfo name="TableFormatOc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081247E-1561-4AA6-8EC9-F48B668D05FA}" name="Table12" displayName="Table12" ref="A87:O97" totalsRowShown="0" headerRowDxfId="51" dataDxfId="50" headerRowCellStyle="Normal 2">
  <autoFilter ref="A87:O97" xr:uid="{5081247E-1561-4AA6-8EC9-F48B668D05F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FD4E236-8B51-40EF-8DB6-77BF64A704FA}" name="Educational Environment" dataDxfId="49"/>
    <tableColumn id="12" xr3:uid="{5DFC8893-CB51-4536-A440-E21155B76BE0}" name="Autism" dataDxfId="48"/>
    <tableColumn id="10" xr3:uid="{46170A14-2C70-4465-B56A-F9374FEA68EF}" name="Deaf-Blindness" dataDxfId="47"/>
    <tableColumn id="14" xr3:uid="{037210A9-AE5C-4A5C-BB25-0ADC957D131C}" name="Developmental Delay" dataDxfId="46"/>
    <tableColumn id="6" xr3:uid="{D4DC89D7-D6D5-47C9-A685-3475A0A2DF46}" name="Emotional Disturbance" dataDxfId="45"/>
    <tableColumn id="3" xr3:uid="{4B8541A5-FA08-4D92-B9E6-82490E74931D}" name="Hearing Impairment" dataDxfId="44"/>
    <tableColumn id="2" xr3:uid="{00DB4B9A-0CA2-4813-A0EF-BACD70EC3F3E}" name="Intellectual Disability" dataDxfId="43"/>
    <tableColumn id="11" xr3:uid="{0D07BCF4-EBB8-4EE2-B6CF-506206BD38E2}" name="Multiple Disabilities" dataDxfId="42"/>
    <tableColumn id="7" xr3:uid="{61A2F487-378B-45C5-99CC-AF8215C99F57}" name="Orthopedic Impairment" dataDxfId="41"/>
    <tableColumn id="8" xr3:uid="{F5B71F36-D2C5-4843-B9E6-621B4A4DF869}" name="Other Health Impairment" dataDxfId="40"/>
    <tableColumn id="9" xr3:uid="{EEFBF132-808D-4878-A5CC-34EC87A0C90F}" name="Specific Learning Disability" dataDxfId="39"/>
    <tableColumn id="4" xr3:uid="{A04CA301-8A3A-4A7E-A697-1F8E8FC68174}" name="Speech or Language Impairment" dataDxfId="38"/>
    <tableColumn id="13" xr3:uid="{E9A44AA2-DF53-4283-B60B-217C0DC6EC50}" name="Traumatic Brain Injury" dataDxfId="37"/>
    <tableColumn id="5" xr3:uid="{2A7115DB-2319-4805-89C2-07CD58EB3053}" name="Visual Impairment" dataDxfId="36"/>
    <tableColumn id="15" xr3:uid="{1B2AE1B5-69C6-4015-A5CE-A33755AE0494}" name="Calculated Total" dataDxfId="35"/>
  </tableColumns>
  <tableStyleInfo name="TableFormatOc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4E4FD30-8305-4249-966B-A6EA74A5ABB2}" name="Table22" displayName="Table22" ref="A100:O110" totalsRowShown="0" headerRowDxfId="34" dataDxfId="33" headerRowCellStyle="Normal 2">
  <autoFilter ref="A100:O110" xr:uid="{94E4FD30-8305-4249-966B-A6EA74A5ABB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DED91E38-964A-4F06-B65F-863EBD2F74AF}" name="Educational Environment" dataDxfId="32"/>
    <tableColumn id="12" xr3:uid="{C3D38DC7-660E-4DE3-9E7C-6A8E43AEFB21}" name="Autism" dataDxfId="31">
      <calculatedColumnFormula>B88/B$97</calculatedColumnFormula>
    </tableColumn>
    <tableColumn id="10" xr3:uid="{AA277B4A-1652-47C9-9B9F-83708FB36769}" name="Deaf-Blindness" dataDxfId="30"/>
    <tableColumn id="14" xr3:uid="{DBAA2D19-C07A-4385-ABC6-14FF6FC61651}" name="Developmental Delay" dataDxfId="29">
      <calculatedColumnFormula>D88/D$97</calculatedColumnFormula>
    </tableColumn>
    <tableColumn id="6" xr3:uid="{061611F4-4206-4716-83BD-A50F7B6A5DDD}" name="Emotional Disturbance" dataDxfId="28"/>
    <tableColumn id="2" xr3:uid="{5135E6DC-E27F-4CD5-AAB4-3BAA668E0D46}" name="Hearing Impairment" dataDxfId="27">
      <calculatedColumnFormula>F88/F$97</calculatedColumnFormula>
    </tableColumn>
    <tableColumn id="3" xr3:uid="{FD196EAF-9E2A-45CC-87A8-54E34994B0D2}" name="Intellectual Disability" dataDxfId="26"/>
    <tableColumn id="11" xr3:uid="{63282728-5015-4F74-8245-5A83904474A9}" name="Multiple Disabilities" dataDxfId="25"/>
    <tableColumn id="7" xr3:uid="{B344A0D5-6294-46C7-B896-F5FD83F363D8}" name="Orthopedic Impairment" dataDxfId="24"/>
    <tableColumn id="8" xr3:uid="{AFE9E691-EB7E-496F-B5B8-987EFC2F1943}" name="Other Health Impairment" dataDxfId="23"/>
    <tableColumn id="9" xr3:uid="{E46835E4-DB35-4DE0-8262-E2B44D385E23}" name="Specific Learning Disability" dataDxfId="22"/>
    <tableColumn id="4" xr3:uid="{2C23A381-EBA1-4FF7-ABED-AF60F2C8427C}" name="Speech or Language Impairment" dataDxfId="21">
      <calculatedColumnFormula>L88/L$97</calculatedColumnFormula>
    </tableColumn>
    <tableColumn id="13" xr3:uid="{99AE44EB-E2BE-4094-B221-46DD1AD9DED7}" name="Traumatic Brain Injury" dataDxfId="20"/>
    <tableColumn id="5" xr3:uid="{08D0B02A-0E00-4060-A94E-6013D698A42E}" name="Visual Impairment" dataDxfId="19">
      <calculatedColumnFormula>N88/N$97</calculatedColumnFormula>
    </tableColumn>
    <tableColumn id="15" xr3:uid="{70ACE63D-9947-453F-84DD-EDBAB4AC94D5}" name="Calculated Total" dataDxfId="18">
      <calculatedColumnFormula>O88/O$97</calculatedColumnFormula>
    </tableColumn>
  </tableColumns>
  <tableStyleInfo name="TableFormatOc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7AD4E41-2302-4563-B088-FC2E30CC72E3}" name="Table16" displayName="Table16" ref="A44:C52" totalsRowShown="0" headerRowDxfId="447" dataDxfId="445" headerRowBorderDxfId="446" tableBorderDxfId="444" totalsRowBorderDxfId="443">
  <autoFilter ref="A44:C52" xr:uid="{F7AD4E41-2302-4563-B088-FC2E30CC72E3}">
    <filterColumn colId="0" hiddenButton="1"/>
    <filterColumn colId="1" hiddenButton="1"/>
    <filterColumn colId="2" hiddenButton="1"/>
  </autoFilter>
  <tableColumns count="3">
    <tableColumn id="1" xr3:uid="{D80DA5CF-F344-4D96-A08C-64AFE529AE12}" name="Education Environment" dataDxfId="442"/>
    <tableColumn id="2" xr3:uid="{00D712C6-ACD0-4394-9A9B-850FE7B7D779}" name="Student_x000a_Count" dataDxfId="441" dataCellStyle="Normal 2"/>
    <tableColumn id="3" xr3:uid="{C502B464-11CF-4252-AC0B-4A968F0E6623}" name="Percentage" dataDxfId="440" dataCellStyle="Percent 2">
      <calculatedColumnFormula>B45/$B$53</calculatedColumnFormula>
    </tableColumn>
  </tableColumns>
  <tableStyleInfo name="TableFormatOc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853B1BC-1CE1-4143-B7A9-902BD85C4E5F}" name="Table17" displayName="Table17" ref="A56:C73" totalsRowShown="0" headerRowDxfId="439" dataDxfId="437" headerRowBorderDxfId="438" tableBorderDxfId="436" totalsRowBorderDxfId="435">
  <autoFilter ref="A56:C73" xr:uid="{0853B1BC-1CE1-4143-B7A9-902BD85C4E5F}">
    <filterColumn colId="0" hiddenButton="1"/>
    <filterColumn colId="1" hiddenButton="1"/>
    <filterColumn colId="2" hiddenButton="1"/>
  </autoFilter>
  <tableColumns count="3">
    <tableColumn id="1" xr3:uid="{A4379E88-7054-498F-A9D2-008255196C84}" name="Age" dataDxfId="434" dataCellStyle="Normal 6 3 2"/>
    <tableColumn id="2" xr3:uid="{F60CB464-B587-4FF4-9091-29C342CD3723}" name="Student_x000a_Count" dataDxfId="433" dataCellStyle="Normal 2"/>
    <tableColumn id="3" xr3:uid="{1C637AE6-AC80-445B-B61F-313E2BDE94C2}" name="Percentage" dataDxfId="432" dataCellStyle="Percent 2">
      <calculatedColumnFormula>B57/$B$74</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014B6D6-D0F0-4603-B470-A4464157E143}" name="Table18" displayName="Table18" ref="A77:C79" totalsRowShown="0" headerRowDxfId="431" dataDxfId="429" headerRowBorderDxfId="430" tableBorderDxfId="428" totalsRowBorderDxfId="427">
  <autoFilter ref="A77:C79" xr:uid="{C014B6D6-D0F0-4603-B470-A4464157E143}">
    <filterColumn colId="0" hiddenButton="1"/>
    <filterColumn colId="1" hiddenButton="1"/>
    <filterColumn colId="2" hiddenButton="1"/>
  </autoFilter>
  <tableColumns count="3">
    <tableColumn id="1" xr3:uid="{F594B541-31D1-4D24-A7AC-AB57B63270AA}" name="Sex" dataDxfId="426" dataCellStyle="Normal 6 3 2"/>
    <tableColumn id="2" xr3:uid="{3292EDF6-54E5-4627-9BD7-E2D584FD6397}" name="Student_x000a_Count" dataDxfId="425"/>
    <tableColumn id="3" xr3:uid="{F77408AA-94C2-4A3F-9655-094E6F98C11C}" name="Percentage" dataDxfId="424" dataCellStyle="Percent 2"/>
  </tableColumns>
  <tableStyleInfo name="TableFormatOc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AE25EEB-8C21-4135-BD19-8E237D890694}" name="Table3" displayName="Table3" ref="A4:S18" totalsRowShown="0" headerRowDxfId="423" dataDxfId="421" headerRowBorderDxfId="422" tableBorderDxfId="420" totalsRowBorderDxfId="419" headerRowCellStyle="Normal 6 3 2" dataCellStyle="Percent 2">
  <tableColumns count="19">
    <tableColumn id="1" xr3:uid="{6D47725F-2960-4818-925E-586068E2C563}" name="Disability Category" dataDxfId="418" dataCellStyle="Normal 2"/>
    <tableColumn id="2" xr3:uid="{BE82D98A-65A4-4C4A-BD74-EA984165927E}" name="5 (In Kindergarten)" dataDxfId="417" dataCellStyle="Percent 2"/>
    <tableColumn id="3" xr3:uid="{333EA522-D14C-4B38-9795-27D941B86CD4}" name="6" dataDxfId="416" dataCellStyle="Percent 2"/>
    <tableColumn id="4" xr3:uid="{ABB49E37-984E-48E1-A93A-BAE3541835B8}" name="7" dataDxfId="415" dataCellStyle="Percent 2"/>
    <tableColumn id="5" xr3:uid="{617E5786-E3DE-4E86-8A68-222761136A68}" name="8" dataDxfId="414" dataCellStyle="Percent 2"/>
    <tableColumn id="6" xr3:uid="{ADA73E15-D049-4FF8-A2AC-8B03D95265B1}" name="9" dataDxfId="413" dataCellStyle="Percent 2"/>
    <tableColumn id="7" xr3:uid="{77177668-44A0-48C3-9EA4-51609C3BEFEF}" name="10" dataDxfId="412" dataCellStyle="Percent 2"/>
    <tableColumn id="8" xr3:uid="{D1080487-AA4B-4408-B0A9-99EF7209C992}" name="11" dataDxfId="411" dataCellStyle="Percent 2"/>
    <tableColumn id="9" xr3:uid="{8E0CD4C5-2AA5-4FC6-8AF1-8D2BB5B2B087}" name="12" dataDxfId="410" dataCellStyle="Percent 2"/>
    <tableColumn id="10" xr3:uid="{A2C4EB98-A4A0-4B63-8D19-446B8AF1DE68}" name="13" dataDxfId="409" dataCellStyle="Percent 2"/>
    <tableColumn id="11" xr3:uid="{ED694976-09A4-4964-BB06-1171CFA5C7CC}" name="14" dataDxfId="408" dataCellStyle="Percent 2"/>
    <tableColumn id="12" xr3:uid="{31701DCF-3F4C-4F54-8596-1A8A0319ECAA}" name="15" dataDxfId="407" dataCellStyle="Percent 2"/>
    <tableColumn id="13" xr3:uid="{44B1885E-27C1-40D4-9876-68EDE416451B}" name="16" dataDxfId="406" dataCellStyle="Percent 2"/>
    <tableColumn id="14" xr3:uid="{9BA483D4-2562-49FC-807A-AE377F4DB36F}" name="17" dataDxfId="405" dataCellStyle="Percent 2"/>
    <tableColumn id="15" xr3:uid="{5646725F-E485-4DE2-9BD0-6940338F62B2}" name="18" dataDxfId="404" dataCellStyle="Percent 2"/>
    <tableColumn id="16" xr3:uid="{1A00E092-62EC-4486-B490-25E28263D23D}" name="19" dataDxfId="403" dataCellStyle="Percent 2"/>
    <tableColumn id="17" xr3:uid="{8CFFDEBF-168C-42ED-AFD5-26541C00C20F}" name="20" dataDxfId="402" dataCellStyle="Percent 2"/>
    <tableColumn id="18" xr3:uid="{265133ED-D707-443D-8DBE-80C892D8A408}" name="21" dataDxfId="401" dataCellStyle="Percent 2"/>
    <tableColumn id="19" xr3:uid="{ED761239-308C-493A-B697-47A5D7BD4647}" name=" Calculated_x000a_Total" dataDxfId="400" dataCellStyle="Percent 2">
      <calculatedColumnFormula>SUM(Table3[[#This Row],[5 (In Kindergarten)]:[21]])</calculatedColumnFormula>
    </tableColumn>
  </tableColumns>
  <tableStyleInfo name="TableFormatOc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A35AFB-F816-4A39-9175-BDFE30B2CDB7}" name="Table4" displayName="Table4" ref="A21:S35" totalsRowShown="0" headerRowDxfId="399" dataDxfId="397" headerRowBorderDxfId="398" tableBorderDxfId="396" totalsRowBorderDxfId="395" headerRowCellStyle="Normal 6 3 2">
  <tableColumns count="19">
    <tableColumn id="1" xr3:uid="{2250321A-1A26-4651-82E2-387E96E30086}" name="Disability" dataDxfId="394" dataCellStyle="Normal 2"/>
    <tableColumn id="2" xr3:uid="{079ED58E-751E-45C3-8FFA-7B00FD0B7047}" name="5 (In Kindergarten)" dataDxfId="393">
      <calculatedColumnFormula>B5/B$18</calculatedColumnFormula>
    </tableColumn>
    <tableColumn id="3" xr3:uid="{FDDCA231-CB77-46C2-99E0-C339D1745730}" name="6" dataDxfId="392"/>
    <tableColumn id="4" xr3:uid="{551A2C5E-266B-4731-AF8A-C242DF83AE7F}" name="7" dataDxfId="391"/>
    <tableColumn id="5" xr3:uid="{F6E37766-D52D-47E1-BB38-B0EB54229F66}" name="8" dataDxfId="390">
      <calculatedColumnFormula>E5/E$18</calculatedColumnFormula>
    </tableColumn>
    <tableColumn id="6" xr3:uid="{D1E15D5C-D348-4382-BA15-E59D3292523C}" name="9" dataDxfId="389">
      <calculatedColumnFormula>F5/F$18</calculatedColumnFormula>
    </tableColumn>
    <tableColumn id="7" xr3:uid="{E427D0C0-5E80-4C7B-ABF7-4F8F17FF522B}" name="10" dataDxfId="388">
      <calculatedColumnFormula>G5/G$18</calculatedColumnFormula>
    </tableColumn>
    <tableColumn id="8" xr3:uid="{B463DC84-1BFE-4E65-BFE4-6ED56D3EDB15}" name="11" dataDxfId="387">
      <calculatedColumnFormula>H5/H$18</calculatedColumnFormula>
    </tableColumn>
    <tableColumn id="9" xr3:uid="{D70B4E78-2919-4D85-850A-1893AABC46C0}" name="12" dataDxfId="386"/>
    <tableColumn id="10" xr3:uid="{50CA66FA-EA2D-4073-9102-9FB366855081}" name="13" dataDxfId="385"/>
    <tableColumn id="11" xr3:uid="{A9A05573-0F80-44B6-BEAC-07D9FD1EB6F8}" name="14" dataDxfId="384"/>
    <tableColumn id="12" xr3:uid="{78385949-B602-4BED-95EA-D2F987E3E021}" name="15" dataDxfId="383"/>
    <tableColumn id="13" xr3:uid="{B12DF57F-575D-4C59-9E2B-7E1B646272C6}" name="16" dataDxfId="382"/>
    <tableColumn id="14" xr3:uid="{0B5ED88C-86BD-49A4-82B4-CF0EF8BE6142}" name="17" dataDxfId="381"/>
    <tableColumn id="15" xr3:uid="{9D32DDA5-8BF9-4634-B330-4894D2578AC1}" name="18" dataDxfId="380"/>
    <tableColumn id="16" xr3:uid="{67E6C116-CCE1-4B16-95A2-E91430254B77}" name="19" dataDxfId="379"/>
    <tableColumn id="17" xr3:uid="{4E9C0AA6-8D8D-4040-B45C-21CEA3FB54FA}" name="20" dataDxfId="378"/>
    <tableColumn id="18" xr3:uid="{D61B75C4-1E3C-4C33-A725-4C382976B51A}" name="21" dataDxfId="377"/>
    <tableColumn id="19" xr3:uid="{9DDF0A9B-6F7B-4B12-9B7F-04B2E09826E0}" name=" Calculated_x000a_Total" dataDxfId="376" dataCellStyle="Percent 2">
      <calculatedColumnFormula>S5/S$18</calculatedColumnFormula>
    </tableColumn>
  </tableColumns>
  <tableStyleInfo name="TableFormatOc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92687A3-75F5-4E2A-9B02-7E77F59ABBC1}" name="Table5" displayName="Table5" ref="A62:I76" totalsRowShown="0" headerRowDxfId="375" dataDxfId="373" headerRowBorderDxfId="374" tableBorderDxfId="372" totalsRowBorderDxfId="371" headerRowCellStyle="Normal 6 3 2" dataCellStyle="Percent 2">
  <tableColumns count="9">
    <tableColumn id="1" xr3:uid="{AB5E613F-E59C-4308-870B-E6C78D33FA19}" name="Disability" dataDxfId="370" dataCellStyle="Normal 2"/>
    <tableColumn id="2" xr3:uid="{CC4749F0-6E1B-4118-973A-663C9B9D1D51}" name="American Indian or Alaska Native" dataDxfId="369" dataCellStyle="Percent 2"/>
    <tableColumn id="3" xr3:uid="{7469FC2D-506F-4FD3-A077-13DF6875D297}" name="Asian" dataDxfId="368" dataCellStyle="Percent 2"/>
    <tableColumn id="4" xr3:uid="{4DD74596-E6E2-428C-9F1C-EF2839A2FB97}" name="Black or African American" dataDxfId="367" dataCellStyle="Percent 2"/>
    <tableColumn id="5" xr3:uid="{C26CACA2-FF6C-4E20-BFB9-C3C735A5B0D1}" name="Hispanic/_x000a_Latino" dataDxfId="366" dataCellStyle="Percent 2"/>
    <tableColumn id="6" xr3:uid="{B93BC7B6-B52F-4E97-B3E7-18C94ABB8385}" name="Native Hawaiian or Other Pacific Islander" dataDxfId="365" dataCellStyle="Percent 2"/>
    <tableColumn id="7" xr3:uid="{6ECA7BA9-462F-47F5-8603-42EE378E1852}" name="White" dataDxfId="364" dataCellStyle="Percent 2"/>
    <tableColumn id="8" xr3:uid="{B32FDC38-863B-4FEE-A807-DED4F1A1D2BC}" name="Two or more races" dataDxfId="363" dataCellStyle="Percent 2"/>
    <tableColumn id="9" xr3:uid="{6D9967F8-1952-4AA2-96E9-42B069414360}" name="Total Students" dataDxfId="362"/>
  </tableColumns>
  <tableStyleInfo name="TableFormatOct1" showFirstColumn="0" showLastColumn="0" showRowStripes="1" showColumnStripes="0"/>
</table>
</file>

<file path=xl/theme/theme1.xml><?xml version="1.0" encoding="utf-8"?>
<a:theme xmlns:a="http://schemas.openxmlformats.org/drawingml/2006/main" name="Office Theme">
  <a:themeElements>
    <a:clrScheme name="ADE Branding">
      <a:dk1>
        <a:sysClr val="windowText" lastClr="000000"/>
      </a:dk1>
      <a:lt1>
        <a:srgbClr val="FFFFFF"/>
      </a:lt1>
      <a:dk2>
        <a:srgbClr val="FFFFFF"/>
      </a:dk2>
      <a:lt2>
        <a:srgbClr val="012169"/>
      </a:lt2>
      <a:accent1>
        <a:srgbClr val="002D72"/>
      </a:accent1>
      <a:accent2>
        <a:srgbClr val="910048"/>
      </a:accent2>
      <a:accent3>
        <a:srgbClr val="CB6015"/>
      </a:accent3>
      <a:accent4>
        <a:srgbClr val="003E9A"/>
      </a:accent4>
      <a:accent5>
        <a:srgbClr val="B00058"/>
      </a:accent5>
      <a:accent6>
        <a:srgbClr val="E87120"/>
      </a:accent6>
      <a:hlink>
        <a:srgbClr val="8090B4"/>
      </a:hlink>
      <a:folHlink>
        <a:srgbClr val="AEC7FE"/>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12.xml"/><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table" Target="../tables/table10.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table" Target="../tables/table18.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3.xml"/><Relationship Id="rId7" Type="http://schemas.openxmlformats.org/officeDocument/2006/relationships/table" Target="../tables/table27.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table" Target="../tables/table31.xml"/><Relationship Id="rId5" Type="http://schemas.openxmlformats.org/officeDocument/2006/relationships/table" Target="../tables/table30.xml"/><Relationship Id="rId4" Type="http://schemas.openxmlformats.org/officeDocument/2006/relationships/table" Target="../tables/table29.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7.xml"/><Relationship Id="rId3" Type="http://schemas.openxmlformats.org/officeDocument/2006/relationships/table" Target="../tables/table32.xml"/><Relationship Id="rId7" Type="http://schemas.openxmlformats.org/officeDocument/2006/relationships/table" Target="../tables/table36.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table" Target="../tables/table35.xml"/><Relationship Id="rId5" Type="http://schemas.openxmlformats.org/officeDocument/2006/relationships/table" Target="../tables/table34.xml"/><Relationship Id="rId4" Type="http://schemas.openxmlformats.org/officeDocument/2006/relationships/table" Target="../tables/table33.xml"/><Relationship Id="rId9" Type="http://schemas.openxmlformats.org/officeDocument/2006/relationships/table" Target="../tables/table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5836-ADF3-4580-A9C8-581B0EBE53C3}">
  <dimension ref="A1"/>
  <sheetViews>
    <sheetView workbookViewId="0">
      <selection activeCell="K33" sqref="K33"/>
    </sheetView>
  </sheetViews>
  <sheetFormatPr defaultRowHeight="14.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1A85-83A7-4239-87EF-F83EEDBE6EEA}">
  <dimension ref="A1:F83"/>
  <sheetViews>
    <sheetView showGridLines="0" zoomScale="110" zoomScaleNormal="110" workbookViewId="0">
      <selection activeCell="A9" sqref="A9:C9"/>
    </sheetView>
  </sheetViews>
  <sheetFormatPr defaultColWidth="8.75" defaultRowHeight="14.25"/>
  <cols>
    <col min="1" max="1" width="37.5" style="108" customWidth="1"/>
    <col min="2" max="2" width="17.375" style="108" customWidth="1"/>
    <col min="3" max="3" width="18.5" style="108" customWidth="1"/>
    <col min="4" max="4" width="8.625" style="108" customWidth="1"/>
    <col min="5" max="5" width="98.5" style="108" customWidth="1"/>
    <col min="6" max="7" width="8.625" style="108" customWidth="1"/>
    <col min="8" max="11" width="7.625" style="108" customWidth="1"/>
    <col min="12" max="12" width="2.875" style="108" customWidth="1"/>
    <col min="13" max="13" width="10.25" style="108" customWidth="1"/>
    <col min="14" max="16384" width="8.75" style="108"/>
  </cols>
  <sheetData>
    <row r="1" spans="1:6" ht="15" customHeight="1">
      <c r="A1" s="211"/>
      <c r="B1" s="212"/>
      <c r="C1" s="231" t="s">
        <v>0</v>
      </c>
      <c r="D1" s="231"/>
      <c r="E1" s="231"/>
      <c r="F1" s="231"/>
    </row>
    <row r="2" spans="1:6" ht="15" customHeight="1">
      <c r="A2" s="213"/>
      <c r="C2" s="231"/>
      <c r="D2" s="231"/>
      <c r="E2" s="231"/>
      <c r="F2" s="231"/>
    </row>
    <row r="3" spans="1:6" ht="18" customHeight="1">
      <c r="A3" s="3"/>
      <c r="B3" s="4"/>
      <c r="C3" s="231"/>
      <c r="D3" s="231"/>
      <c r="E3" s="231"/>
      <c r="F3" s="231"/>
    </row>
    <row r="4" spans="1:6" ht="15" customHeight="1">
      <c r="A4" s="213"/>
      <c r="C4" s="231"/>
      <c r="D4" s="231"/>
      <c r="E4" s="231"/>
      <c r="F4" s="231"/>
    </row>
    <row r="5" spans="1:6" ht="15" customHeight="1">
      <c r="A5" s="213"/>
      <c r="C5" s="231"/>
      <c r="D5" s="231"/>
      <c r="E5" s="231"/>
      <c r="F5" s="231"/>
    </row>
    <row r="6" spans="1:6" ht="15" customHeight="1">
      <c r="A6" s="213"/>
      <c r="C6" s="231"/>
      <c r="D6" s="231"/>
      <c r="E6" s="231"/>
      <c r="F6" s="231"/>
    </row>
    <row r="7" spans="1:6" ht="15" customHeight="1">
      <c r="A7" s="213"/>
      <c r="C7" s="231"/>
      <c r="D7" s="231"/>
      <c r="E7" s="231"/>
      <c r="F7" s="231"/>
    </row>
    <row r="8" spans="1:6" ht="15" customHeight="1">
      <c r="A8" s="213"/>
      <c r="C8" s="231"/>
      <c r="D8" s="231"/>
      <c r="E8" s="231"/>
      <c r="F8" s="231"/>
    </row>
    <row r="9" spans="1:6" ht="16.5" customHeight="1">
      <c r="A9" s="227" t="s">
        <v>1</v>
      </c>
      <c r="B9" s="227"/>
      <c r="C9" s="227"/>
    </row>
    <row r="10" spans="1:6" ht="31.5">
      <c r="A10" s="14" t="s">
        <v>2</v>
      </c>
      <c r="B10" s="15" t="s">
        <v>3</v>
      </c>
      <c r="C10" s="16" t="s">
        <v>4</v>
      </c>
    </row>
    <row r="11" spans="1:6" ht="15">
      <c r="A11" s="17" t="s">
        <v>5</v>
      </c>
      <c r="B11" s="18">
        <v>19257</v>
      </c>
      <c r="C11" s="222">
        <f>B11/$B$24</f>
        <v>0.13330149104954936</v>
      </c>
    </row>
    <row r="12" spans="1:6" ht="15">
      <c r="A12" s="17" t="s">
        <v>6</v>
      </c>
      <c r="B12" s="18">
        <v>147</v>
      </c>
      <c r="C12" s="222">
        <f t="shared" ref="C12:C23" si="0">B12/$B$24</f>
        <v>1.0175686339660257E-3</v>
      </c>
    </row>
    <row r="13" spans="1:6" ht="15">
      <c r="A13" s="17" t="s">
        <v>7</v>
      </c>
      <c r="B13" s="18">
        <v>11097</v>
      </c>
      <c r="C13" s="222">
        <f t="shared" si="0"/>
        <v>7.6816048511027121E-2</v>
      </c>
    </row>
    <row r="14" spans="1:6" ht="15">
      <c r="A14" s="17" t="s">
        <v>8</v>
      </c>
      <c r="B14" s="18">
        <v>6622</v>
      </c>
      <c r="C14" s="222">
        <f t="shared" si="0"/>
        <v>4.5839044177707636E-2</v>
      </c>
    </row>
    <row r="15" spans="1:6" ht="15">
      <c r="A15" s="17" t="s">
        <v>9</v>
      </c>
      <c r="B15" s="18">
        <v>1197</v>
      </c>
      <c r="C15" s="222">
        <f t="shared" si="0"/>
        <v>8.2859160194376381E-3</v>
      </c>
    </row>
    <row r="16" spans="1:6" ht="15">
      <c r="A16" s="17" t="s">
        <v>10</v>
      </c>
      <c r="B16" s="18">
        <v>7217</v>
      </c>
      <c r="C16" s="222">
        <f t="shared" si="0"/>
        <v>4.995777436280821E-2</v>
      </c>
    </row>
    <row r="17" spans="1:4" ht="15">
      <c r="A17" s="17" t="s">
        <v>11</v>
      </c>
      <c r="B17" s="18">
        <v>1792</v>
      </c>
      <c r="C17" s="222">
        <f t="shared" si="0"/>
        <v>1.2404646204538218E-2</v>
      </c>
    </row>
    <row r="18" spans="1:4" ht="15">
      <c r="A18" s="17" t="s">
        <v>12</v>
      </c>
      <c r="B18" s="18">
        <v>474</v>
      </c>
      <c r="C18" s="222">
        <f t="shared" si="0"/>
        <v>3.281139676870042E-3</v>
      </c>
    </row>
    <row r="19" spans="1:4" ht="15">
      <c r="A19" s="17" t="s">
        <v>13</v>
      </c>
      <c r="B19" s="18">
        <v>18735</v>
      </c>
      <c r="C19" s="222">
        <f t="shared" si="0"/>
        <v>0.12968808406362919</v>
      </c>
    </row>
    <row r="20" spans="1:4" ht="15">
      <c r="A20" s="17" t="s">
        <v>14</v>
      </c>
      <c r="B20" s="18">
        <v>55357</v>
      </c>
      <c r="C20" s="222">
        <f t="shared" si="0"/>
        <v>0.38319419639766861</v>
      </c>
    </row>
    <row r="21" spans="1:4" ht="15">
      <c r="A21" s="17" t="s">
        <v>15</v>
      </c>
      <c r="B21" s="18">
        <v>21904</v>
      </c>
      <c r="C21" s="222">
        <f t="shared" si="0"/>
        <v>0.15162464869654305</v>
      </c>
    </row>
    <row r="22" spans="1:4" ht="15">
      <c r="A22" s="17" t="s">
        <v>16</v>
      </c>
      <c r="B22" s="18">
        <v>234</v>
      </c>
      <c r="C22" s="222">
        <f t="shared" si="0"/>
        <v>1.6198031316193879E-3</v>
      </c>
    </row>
    <row r="23" spans="1:4" ht="15">
      <c r="A23" s="19" t="s">
        <v>17</v>
      </c>
      <c r="B23" s="20">
        <v>429</v>
      </c>
      <c r="C23" s="222">
        <f t="shared" si="0"/>
        <v>2.9696390746355443E-3</v>
      </c>
    </row>
    <row r="24" spans="1:4" ht="15.75" thickBot="1">
      <c r="A24" s="21" t="s">
        <v>18</v>
      </c>
      <c r="B24" s="22">
        <f>SUM(Table11[Student
Count])</f>
        <v>144462</v>
      </c>
      <c r="C24" s="23">
        <v>1</v>
      </c>
    </row>
    <row r="25" spans="1:4" ht="15.75" thickBot="1">
      <c r="A25" s="214"/>
    </row>
    <row r="26" spans="1:4" ht="22.5" customHeight="1">
      <c r="A26" s="235" t="s">
        <v>19</v>
      </c>
      <c r="B26" s="236"/>
      <c r="C26" s="237"/>
    </row>
    <row r="27" spans="1:4" ht="31.5">
      <c r="A27" s="24" t="s">
        <v>20</v>
      </c>
      <c r="B27" s="25" t="s">
        <v>3</v>
      </c>
      <c r="C27" s="26" t="s">
        <v>4</v>
      </c>
      <c r="D27" s="215"/>
    </row>
    <row r="28" spans="1:4" ht="22.5" customHeight="1">
      <c r="A28" s="27" t="s">
        <v>21</v>
      </c>
      <c r="B28" s="18">
        <v>7649</v>
      </c>
      <c r="C28" s="223">
        <f t="shared" ref="C28:C34" si="1">B28/$B$35</f>
        <v>5.2948180144259387E-2</v>
      </c>
      <c r="D28" s="215"/>
    </row>
    <row r="29" spans="1:4" ht="22.5" customHeight="1">
      <c r="A29" s="28" t="s">
        <v>22</v>
      </c>
      <c r="B29" s="18">
        <v>2021</v>
      </c>
      <c r="C29" s="223">
        <f t="shared" si="1"/>
        <v>1.398983815813155E-2</v>
      </c>
      <c r="D29" s="216"/>
    </row>
    <row r="30" spans="1:4" ht="22.5" customHeight="1">
      <c r="A30" s="28" t="s">
        <v>23</v>
      </c>
      <c r="B30" s="18">
        <v>9543</v>
      </c>
      <c r="C30" s="223">
        <f t="shared" si="1"/>
        <v>6.6058894380529129E-2</v>
      </c>
      <c r="D30" s="215"/>
    </row>
    <row r="31" spans="1:4" ht="22.5" customHeight="1">
      <c r="A31" s="28" t="s">
        <v>24</v>
      </c>
      <c r="B31" s="18">
        <v>69055</v>
      </c>
      <c r="C31" s="223">
        <f t="shared" si="1"/>
        <v>0.47801497971784968</v>
      </c>
      <c r="D31" s="215"/>
    </row>
    <row r="32" spans="1:4" ht="15">
      <c r="A32" s="27" t="s">
        <v>25</v>
      </c>
      <c r="B32" s="18">
        <v>412</v>
      </c>
      <c r="C32" s="223">
        <f t="shared" si="1"/>
        <v>2.8519610693469562E-3</v>
      </c>
      <c r="D32" s="215"/>
    </row>
    <row r="33" spans="1:4" ht="22.5" customHeight="1">
      <c r="A33" s="29" t="s">
        <v>26</v>
      </c>
      <c r="B33" s="18">
        <v>6238</v>
      </c>
      <c r="C33" s="223">
        <f t="shared" si="1"/>
        <v>4.3180905705306583E-2</v>
      </c>
      <c r="D33" s="215"/>
    </row>
    <row r="34" spans="1:4" ht="15">
      <c r="A34" s="30" t="s">
        <v>27</v>
      </c>
      <c r="B34" s="18">
        <v>49544</v>
      </c>
      <c r="C34" s="223">
        <f t="shared" si="1"/>
        <v>0.34295524082457668</v>
      </c>
      <c r="D34" s="215"/>
    </row>
    <row r="35" spans="1:4" ht="22.5" customHeight="1" thickBot="1">
      <c r="A35" s="31" t="s">
        <v>18</v>
      </c>
      <c r="B35" s="22">
        <f>SUM(Table14[Student
Count])</f>
        <v>144462</v>
      </c>
      <c r="C35" s="23">
        <v>1</v>
      </c>
      <c r="D35" s="215"/>
    </row>
    <row r="36" spans="1:4" ht="21" customHeight="1" thickBot="1">
      <c r="A36" s="213"/>
      <c r="C36" s="215"/>
      <c r="D36" s="215"/>
    </row>
    <row r="37" spans="1:4" ht="16.5">
      <c r="A37" s="235" t="s">
        <v>28</v>
      </c>
      <c r="B37" s="236"/>
      <c r="C37" s="237"/>
      <c r="D37" s="215"/>
    </row>
    <row r="38" spans="1:4" ht="36" customHeight="1">
      <c r="A38" s="32" t="s">
        <v>29</v>
      </c>
      <c r="B38" s="15" t="s">
        <v>3</v>
      </c>
      <c r="C38" s="16" t="s">
        <v>4</v>
      </c>
      <c r="D38" s="215"/>
    </row>
    <row r="39" spans="1:4" ht="36" customHeight="1">
      <c r="A39" s="143" t="s">
        <v>30</v>
      </c>
      <c r="B39" s="144">
        <v>18414</v>
      </c>
      <c r="C39" s="222">
        <f>Table15[[#This Row],[Student
Count]]/B41</f>
        <v>0.12746604643435644</v>
      </c>
      <c r="D39" s="215"/>
    </row>
    <row r="40" spans="1:4" ht="24" customHeight="1">
      <c r="A40" s="145" t="s">
        <v>31</v>
      </c>
      <c r="B40" s="146">
        <v>126048</v>
      </c>
      <c r="C40" s="224">
        <f>Table15[[#This Row],[Student
Count]]/B41</f>
        <v>0.87253395356564356</v>
      </c>
    </row>
    <row r="41" spans="1:4" ht="36" customHeight="1" thickBot="1">
      <c r="A41" s="38" t="s">
        <v>32</v>
      </c>
      <c r="B41" s="166">
        <f>SUM(Table15[Student
Count])</f>
        <v>144462</v>
      </c>
      <c r="C41" s="147">
        <v>1</v>
      </c>
    </row>
    <row r="42" spans="1:4" ht="36" customHeight="1" thickBot="1">
      <c r="A42" s="217"/>
      <c r="B42" s="2"/>
      <c r="C42" s="1"/>
    </row>
    <row r="43" spans="1:4" ht="16.5">
      <c r="A43" s="232" t="s">
        <v>33</v>
      </c>
      <c r="B43" s="233"/>
      <c r="C43" s="234"/>
    </row>
    <row r="44" spans="1:4" ht="31.5">
      <c r="A44" s="32" t="s">
        <v>34</v>
      </c>
      <c r="B44" s="15" t="s">
        <v>3</v>
      </c>
      <c r="C44" s="16" t="s">
        <v>4</v>
      </c>
    </row>
    <row r="45" spans="1:4" ht="29.25" customHeight="1">
      <c r="A45" s="33" t="s">
        <v>35</v>
      </c>
      <c r="B45" s="18">
        <v>100261</v>
      </c>
      <c r="C45" s="225">
        <f>B45/$B$53</f>
        <v>0.69403026401406598</v>
      </c>
    </row>
    <row r="46" spans="1:4" ht="29.25" customHeight="1">
      <c r="A46" s="33" t="s">
        <v>36</v>
      </c>
      <c r="B46" s="34">
        <v>20030</v>
      </c>
      <c r="C46" s="225">
        <f t="shared" ref="C46:C52" si="2">B46/$B$53</f>
        <v>0.13865237917237752</v>
      </c>
    </row>
    <row r="47" spans="1:4" ht="29.25" customHeight="1">
      <c r="A47" s="35" t="s">
        <v>37</v>
      </c>
      <c r="B47" s="34">
        <v>19833</v>
      </c>
      <c r="C47" s="225">
        <f t="shared" si="2"/>
        <v>0.13728869875815095</v>
      </c>
    </row>
    <row r="48" spans="1:4" ht="29.25" customHeight="1">
      <c r="A48" s="33" t="s">
        <v>38</v>
      </c>
      <c r="B48" s="34">
        <v>3424</v>
      </c>
      <c r="C48" s="225">
        <f t="shared" si="2"/>
        <v>2.3701734712242666E-2</v>
      </c>
    </row>
    <row r="49" spans="1:3" ht="29.25" customHeight="1">
      <c r="A49" s="35" t="s">
        <v>39</v>
      </c>
      <c r="B49" s="34">
        <v>113</v>
      </c>
      <c r="C49" s="225">
        <f t="shared" si="2"/>
        <v>7.8221262338884967E-4</v>
      </c>
    </row>
    <row r="50" spans="1:3" ht="29.25" customHeight="1">
      <c r="A50" s="33" t="s">
        <v>40</v>
      </c>
      <c r="B50" s="34">
        <v>244</v>
      </c>
      <c r="C50" s="225">
        <f t="shared" si="2"/>
        <v>1.6890254876714985E-3</v>
      </c>
    </row>
    <row r="51" spans="1:3" ht="29.25" customHeight="1">
      <c r="A51" s="33" t="s">
        <v>41</v>
      </c>
      <c r="B51" s="34">
        <v>161</v>
      </c>
      <c r="C51" s="225">
        <f t="shared" si="2"/>
        <v>1.1144799324389804E-3</v>
      </c>
    </row>
    <row r="52" spans="1:3" ht="29.25" customHeight="1">
      <c r="A52" s="36" t="s">
        <v>42</v>
      </c>
      <c r="B52" s="37">
        <v>396</v>
      </c>
      <c r="C52" s="225">
        <f t="shared" si="2"/>
        <v>2.7412052996635791E-3</v>
      </c>
    </row>
    <row r="53" spans="1:3" ht="29.25" customHeight="1" thickBot="1">
      <c r="A53" s="38" t="s">
        <v>32</v>
      </c>
      <c r="B53" s="39">
        <f>SUM(Table16[Student
Count])</f>
        <v>144462</v>
      </c>
      <c r="C53" s="40">
        <v>1</v>
      </c>
    </row>
    <row r="54" spans="1:3" ht="29.25" customHeight="1" thickBot="1">
      <c r="A54" s="213"/>
    </row>
    <row r="55" spans="1:3" ht="16.5">
      <c r="A55" s="235" t="s">
        <v>43</v>
      </c>
      <c r="B55" s="236"/>
      <c r="C55" s="237"/>
    </row>
    <row r="56" spans="1:3" ht="31.5">
      <c r="A56" s="41" t="s">
        <v>44</v>
      </c>
      <c r="B56" s="42" t="s">
        <v>3</v>
      </c>
      <c r="C56" s="43" t="s">
        <v>4</v>
      </c>
    </row>
    <row r="57" spans="1:3" ht="15">
      <c r="A57" s="47" t="s">
        <v>45</v>
      </c>
      <c r="B57" s="48">
        <v>6514</v>
      </c>
      <c r="C57" s="226">
        <f>B57/$B$74</f>
        <v>4.509144273234484E-2</v>
      </c>
    </row>
    <row r="58" spans="1:3" ht="15">
      <c r="A58" s="44">
        <v>6</v>
      </c>
      <c r="B58" s="34">
        <v>9705</v>
      </c>
      <c r="C58" s="222">
        <f t="shared" ref="C58:C73" si="3">B58/$B$74</f>
        <v>6.7180296548573326E-2</v>
      </c>
    </row>
    <row r="59" spans="1:3" ht="15">
      <c r="A59" s="47">
        <v>7</v>
      </c>
      <c r="B59" s="170">
        <v>10812</v>
      </c>
      <c r="C59" s="226">
        <f t="shared" si="3"/>
        <v>7.4843211363541967E-2</v>
      </c>
    </row>
    <row r="60" spans="1:3" ht="15">
      <c r="A60" s="44">
        <v>8</v>
      </c>
      <c r="B60" s="34">
        <v>12048</v>
      </c>
      <c r="C60" s="222">
        <f t="shared" si="3"/>
        <v>8.3399094571582844E-2</v>
      </c>
    </row>
    <row r="61" spans="1:3" ht="15">
      <c r="A61" s="47">
        <v>9</v>
      </c>
      <c r="B61" s="170">
        <v>12818</v>
      </c>
      <c r="C61" s="226">
        <f t="shared" si="3"/>
        <v>8.8729215987595353E-2</v>
      </c>
    </row>
    <row r="62" spans="1:3" ht="15">
      <c r="A62" s="44">
        <v>10</v>
      </c>
      <c r="B62" s="34">
        <v>12490</v>
      </c>
      <c r="C62" s="222">
        <f t="shared" si="3"/>
        <v>8.6458722709086125E-2</v>
      </c>
    </row>
    <row r="63" spans="1:3" ht="15">
      <c r="A63" s="47">
        <v>11</v>
      </c>
      <c r="B63" s="170">
        <v>11955</v>
      </c>
      <c r="C63" s="226">
        <f t="shared" si="3"/>
        <v>8.2755326660298209E-2</v>
      </c>
    </row>
    <row r="64" spans="1:3" ht="15">
      <c r="A64" s="44">
        <v>12</v>
      </c>
      <c r="B64" s="37">
        <v>11245</v>
      </c>
      <c r="C64" s="222">
        <f t="shared" si="3"/>
        <v>7.7840539380598359E-2</v>
      </c>
    </row>
    <row r="65" spans="1:3" ht="15">
      <c r="A65" s="47">
        <v>13</v>
      </c>
      <c r="B65" s="48">
        <v>11114</v>
      </c>
      <c r="C65" s="226">
        <f t="shared" si="3"/>
        <v>7.6933726516315706E-2</v>
      </c>
    </row>
    <row r="66" spans="1:3" ht="15">
      <c r="A66" s="44">
        <v>14</v>
      </c>
      <c r="B66" s="34">
        <v>10528</v>
      </c>
      <c r="C66" s="222">
        <f t="shared" si="3"/>
        <v>7.2877296451662035E-2</v>
      </c>
    </row>
    <row r="67" spans="1:3" ht="15">
      <c r="A67" s="47">
        <v>15</v>
      </c>
      <c r="B67" s="170">
        <v>10728</v>
      </c>
      <c r="C67" s="226">
        <f t="shared" si="3"/>
        <v>7.4261743572704236E-2</v>
      </c>
    </row>
    <row r="68" spans="1:3" ht="15">
      <c r="A68" s="44">
        <v>16</v>
      </c>
      <c r="B68" s="34">
        <v>10262</v>
      </c>
      <c r="C68" s="222">
        <f t="shared" si="3"/>
        <v>7.1035981780675883E-2</v>
      </c>
    </row>
    <row r="69" spans="1:3" ht="15">
      <c r="A69" s="47">
        <v>17</v>
      </c>
      <c r="B69" s="170">
        <v>9093</v>
      </c>
      <c r="C69" s="226">
        <f t="shared" si="3"/>
        <v>6.2943888358184152E-2</v>
      </c>
    </row>
    <row r="70" spans="1:3" ht="15">
      <c r="A70" s="44">
        <v>18</v>
      </c>
      <c r="B70" s="34">
        <v>3538</v>
      </c>
      <c r="C70" s="222">
        <f t="shared" si="3"/>
        <v>2.4490869571236727E-2</v>
      </c>
    </row>
    <row r="71" spans="1:3" ht="15">
      <c r="A71" s="47">
        <v>19</v>
      </c>
      <c r="B71" s="170">
        <v>956</v>
      </c>
      <c r="C71" s="226">
        <f t="shared" si="3"/>
        <v>6.6176572385817723E-3</v>
      </c>
    </row>
    <row r="72" spans="1:3" ht="15">
      <c r="A72" s="44">
        <v>20</v>
      </c>
      <c r="B72" s="37">
        <v>428</v>
      </c>
      <c r="C72" s="222">
        <f t="shared" si="3"/>
        <v>2.9627168390303333E-3</v>
      </c>
    </row>
    <row r="73" spans="1:3" ht="15">
      <c r="A73" s="49">
        <v>21</v>
      </c>
      <c r="B73" s="48">
        <v>228</v>
      </c>
      <c r="C73" s="226">
        <f t="shared" si="3"/>
        <v>1.5782697179881214E-3</v>
      </c>
    </row>
    <row r="74" spans="1:3" ht="15.75" thickBot="1">
      <c r="A74" s="38" t="s">
        <v>32</v>
      </c>
      <c r="B74" s="39">
        <f>SUM(Table17[Student
Count])</f>
        <v>144462</v>
      </c>
      <c r="C74" s="46">
        <v>1</v>
      </c>
    </row>
    <row r="75" spans="1:3" ht="15" thickBot="1">
      <c r="A75" s="213"/>
    </row>
    <row r="76" spans="1:3" ht="16.5">
      <c r="A76" s="228" t="s">
        <v>46</v>
      </c>
      <c r="B76" s="229"/>
      <c r="C76" s="230"/>
    </row>
    <row r="77" spans="1:3" ht="31.5">
      <c r="A77" s="32" t="s">
        <v>47</v>
      </c>
      <c r="B77" s="50" t="s">
        <v>3</v>
      </c>
      <c r="C77" s="51" t="s">
        <v>4</v>
      </c>
    </row>
    <row r="78" spans="1:3" ht="30" customHeight="1">
      <c r="A78" s="44" t="s">
        <v>48</v>
      </c>
      <c r="B78" s="18">
        <v>51025</v>
      </c>
      <c r="C78" s="222">
        <f>B78/B80</f>
        <v>0.35320707175589428</v>
      </c>
    </row>
    <row r="79" spans="1:3" ht="30" customHeight="1">
      <c r="A79" s="45" t="s">
        <v>49</v>
      </c>
      <c r="B79" s="20">
        <v>93437</v>
      </c>
      <c r="C79" s="224">
        <f>B79/B80</f>
        <v>0.64679292824410572</v>
      </c>
    </row>
    <row r="80" spans="1:3" ht="30" customHeight="1" thickBot="1">
      <c r="A80" s="38" t="s">
        <v>32</v>
      </c>
      <c r="B80" s="39">
        <f>SUM(Table18[Student
Count])</f>
        <v>144462</v>
      </c>
      <c r="C80" s="46">
        <v>1</v>
      </c>
    </row>
    <row r="81" spans="1:3" ht="30" customHeight="1">
      <c r="A81" s="213"/>
    </row>
    <row r="82" spans="1:3" ht="30" customHeight="1">
      <c r="A82" s="213"/>
    </row>
    <row r="83" spans="1:3">
      <c r="C83" s="108" t="s">
        <v>50</v>
      </c>
    </row>
  </sheetData>
  <mergeCells count="7">
    <mergeCell ref="A9:C9"/>
    <mergeCell ref="A76:C76"/>
    <mergeCell ref="C1:F8"/>
    <mergeCell ref="A43:C43"/>
    <mergeCell ref="A55:C55"/>
    <mergeCell ref="A37:C37"/>
    <mergeCell ref="A26:C26"/>
  </mergeCells>
  <phoneticPr fontId="23" type="noConversion"/>
  <conditionalFormatting sqref="B12:B23">
    <cfRule type="expression" dxfId="17" priority="32">
      <formula>ADDRESS(ROW(),COLUMN())=CELL("address")</formula>
    </cfRule>
  </conditionalFormatting>
  <conditionalFormatting sqref="B23:B24">
    <cfRule type="expression" dxfId="16" priority="33">
      <formula>B23=#REF!</formula>
    </cfRule>
    <cfRule type="expression" dxfId="15" priority="34">
      <formula>B23&lt;&gt;#REF!</formula>
    </cfRule>
  </conditionalFormatting>
  <conditionalFormatting sqref="B24">
    <cfRule type="expression" dxfId="14" priority="35">
      <formula>ADDRESS(ROW(),COLUMN())=CELL("address")</formula>
    </cfRule>
  </conditionalFormatting>
  <conditionalFormatting sqref="B40">
    <cfRule type="expression" dxfId="13" priority="18">
      <formula>ADDRESS(ROW(),COLUMN())=CELL("address")</formula>
    </cfRule>
  </conditionalFormatting>
  <conditionalFormatting sqref="B42">
    <cfRule type="expression" dxfId="12" priority="15">
      <formula>ADDRESS(ROW(),COLUMN())=CELL("address")</formula>
    </cfRule>
    <cfRule type="expression" dxfId="11" priority="16">
      <formula>B42=#REF!</formula>
    </cfRule>
    <cfRule type="expression" dxfId="10" priority="17">
      <formula>B42&lt;&gt;#REF!</formula>
    </cfRule>
  </conditionalFormatting>
  <conditionalFormatting sqref="B46:B53">
    <cfRule type="expression" dxfId="9" priority="12">
      <formula>ADDRESS(ROW(),COLUMN())=CELL("address")</formula>
    </cfRule>
  </conditionalFormatting>
  <conditionalFormatting sqref="B53">
    <cfRule type="expression" dxfId="8" priority="13">
      <formula>B53=#REF!</formula>
    </cfRule>
    <cfRule type="expression" dxfId="7" priority="14">
      <formula>B53&lt;&gt;#REF!</formula>
    </cfRule>
  </conditionalFormatting>
  <conditionalFormatting sqref="B58:B64 B66:B72">
    <cfRule type="expression" dxfId="6" priority="1">
      <formula>ADDRESS(ROW(),COLUMN())=CELL("address")</formula>
    </cfRule>
  </conditionalFormatting>
  <conditionalFormatting sqref="B74">
    <cfRule type="expression" dxfId="5" priority="9">
      <formula>ADDRESS(ROW(),COLUMN())=CELL("address")</formula>
    </cfRule>
    <cfRule type="expression" dxfId="4" priority="10">
      <formula>B74=#REF!</formula>
    </cfRule>
    <cfRule type="expression" dxfId="3" priority="11">
      <formula>B74&lt;&gt;#REF!</formula>
    </cfRule>
  </conditionalFormatting>
  <conditionalFormatting sqref="B79">
    <cfRule type="expression" dxfId="2" priority="5">
      <formula>ADDRESS(ROW(),COLUMN())=CELL("address")</formula>
    </cfRule>
    <cfRule type="expression" dxfId="1" priority="6">
      <formula>B79=#REF!</formula>
    </cfRule>
    <cfRule type="expression" dxfId="0" priority="7">
      <formula>B79&lt;&gt;#REF!</formula>
    </cfRule>
  </conditionalFormatting>
  <pageMargins left="0.7" right="0.7" top="0.75" bottom="0.75" header="0.3" footer="0.3"/>
  <pageSetup orientation="portrait" horizontalDpi="300" verticalDpi="300" r:id="rId1"/>
  <drawing r:id="rId2"/>
  <tableParts count="6">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B4AD-B008-419D-A57A-F0B893DCB74C}">
  <dimension ref="A1:S161"/>
  <sheetViews>
    <sheetView showGridLines="0" zoomScale="110" zoomScaleNormal="110" workbookViewId="0">
      <selection activeCell="A3" sqref="A3:S3"/>
    </sheetView>
  </sheetViews>
  <sheetFormatPr defaultColWidth="13.75" defaultRowHeight="14.25"/>
  <cols>
    <col min="1" max="1" width="13.75" style="107"/>
    <col min="2" max="2" width="16.875" style="107" customWidth="1"/>
    <col min="3" max="16384" width="13.75" style="107"/>
  </cols>
  <sheetData>
    <row r="1" spans="1:19" ht="90" customHeight="1">
      <c r="A1" s="250"/>
      <c r="B1" s="250"/>
      <c r="C1" s="250"/>
      <c r="D1" s="250"/>
      <c r="E1" s="231" t="s">
        <v>51</v>
      </c>
      <c r="F1" s="231"/>
      <c r="G1" s="231"/>
      <c r="H1" s="231"/>
      <c r="I1" s="231"/>
      <c r="J1" s="231"/>
      <c r="K1" s="231"/>
      <c r="L1" s="231"/>
      <c r="M1" s="231"/>
      <c r="N1" s="231"/>
      <c r="O1" s="231"/>
      <c r="P1" s="209"/>
      <c r="Q1" s="209"/>
      <c r="R1" s="209"/>
      <c r="S1" s="209"/>
    </row>
    <row r="2" spans="1:19" ht="15" thickBot="1"/>
    <row r="3" spans="1:19" ht="16.5">
      <c r="A3" s="251" t="s">
        <v>52</v>
      </c>
      <c r="B3" s="252"/>
      <c r="C3" s="252"/>
      <c r="D3" s="252"/>
      <c r="E3" s="252"/>
      <c r="F3" s="252"/>
      <c r="G3" s="252"/>
      <c r="H3" s="252"/>
      <c r="I3" s="252"/>
      <c r="J3" s="252"/>
      <c r="K3" s="252"/>
      <c r="L3" s="252"/>
      <c r="M3" s="252"/>
      <c r="N3" s="252"/>
      <c r="O3" s="252"/>
      <c r="P3" s="252"/>
      <c r="Q3" s="252"/>
      <c r="R3" s="252"/>
      <c r="S3" s="252"/>
    </row>
    <row r="4" spans="1:19" ht="31.5">
      <c r="A4" s="52" t="s">
        <v>20</v>
      </c>
      <c r="B4" s="50" t="s">
        <v>53</v>
      </c>
      <c r="C4" s="50" t="s">
        <v>54</v>
      </c>
      <c r="D4" s="50" t="s">
        <v>55</v>
      </c>
      <c r="E4" s="50" t="s">
        <v>56</v>
      </c>
      <c r="F4" s="50" t="s">
        <v>57</v>
      </c>
      <c r="G4" s="50" t="s">
        <v>58</v>
      </c>
      <c r="H4" s="50" t="s">
        <v>59</v>
      </c>
      <c r="I4" s="50" t="s">
        <v>60</v>
      </c>
      <c r="J4" s="50" t="s">
        <v>61</v>
      </c>
      <c r="K4" s="50" t="s">
        <v>62</v>
      </c>
      <c r="L4" s="50" t="s">
        <v>63</v>
      </c>
      <c r="M4" s="50" t="s">
        <v>64</v>
      </c>
      <c r="N4" s="50" t="s">
        <v>65</v>
      </c>
      <c r="O4" s="50" t="s">
        <v>66</v>
      </c>
      <c r="P4" s="50" t="s">
        <v>67</v>
      </c>
      <c r="Q4" s="50" t="s">
        <v>68</v>
      </c>
      <c r="R4" s="50" t="s">
        <v>69</v>
      </c>
      <c r="S4" s="53" t="s">
        <v>70</v>
      </c>
    </row>
    <row r="5" spans="1:19" ht="15">
      <c r="A5" s="54" t="s">
        <v>5</v>
      </c>
      <c r="B5" s="55">
        <v>1121</v>
      </c>
      <c r="C5" s="55">
        <v>1583</v>
      </c>
      <c r="D5" s="55">
        <v>1626</v>
      </c>
      <c r="E5" s="55">
        <v>1687</v>
      </c>
      <c r="F5" s="55">
        <v>1635</v>
      </c>
      <c r="G5" s="55">
        <v>1604</v>
      </c>
      <c r="H5" s="55">
        <v>1467</v>
      </c>
      <c r="I5" s="55">
        <v>1357</v>
      </c>
      <c r="J5" s="55">
        <v>1398</v>
      </c>
      <c r="K5" s="55">
        <v>1259</v>
      </c>
      <c r="L5" s="55">
        <v>1310</v>
      </c>
      <c r="M5" s="55">
        <v>1262</v>
      </c>
      <c r="N5" s="55">
        <v>1105</v>
      </c>
      <c r="O5" s="55">
        <v>503</v>
      </c>
      <c r="P5" s="55">
        <v>194</v>
      </c>
      <c r="Q5" s="55">
        <v>94</v>
      </c>
      <c r="R5" s="55">
        <v>52</v>
      </c>
      <c r="S5" s="57">
        <v>19257</v>
      </c>
    </row>
    <row r="6" spans="1:19" ht="15">
      <c r="A6" s="54" t="s">
        <v>6</v>
      </c>
      <c r="B6" s="55">
        <v>11</v>
      </c>
      <c r="C6" s="55">
        <v>12</v>
      </c>
      <c r="D6" s="55" t="s">
        <v>71</v>
      </c>
      <c r="E6" s="55" t="s">
        <v>71</v>
      </c>
      <c r="F6" s="55" t="s">
        <v>71</v>
      </c>
      <c r="G6" s="55" t="s">
        <v>71</v>
      </c>
      <c r="H6" s="55">
        <v>11</v>
      </c>
      <c r="I6" s="55" t="s">
        <v>71</v>
      </c>
      <c r="J6" s="55" t="s">
        <v>71</v>
      </c>
      <c r="K6" s="55">
        <v>12</v>
      </c>
      <c r="L6" s="55">
        <v>11</v>
      </c>
      <c r="M6" s="55">
        <v>11</v>
      </c>
      <c r="N6" s="55" t="s">
        <v>71</v>
      </c>
      <c r="O6" s="55" t="s">
        <v>71</v>
      </c>
      <c r="P6" s="55" t="s">
        <v>71</v>
      </c>
      <c r="Q6" s="55" t="s">
        <v>71</v>
      </c>
      <c r="R6" s="55" t="s">
        <v>71</v>
      </c>
      <c r="S6" s="57">
        <v>147</v>
      </c>
    </row>
    <row r="7" spans="1:19" ht="29.25">
      <c r="A7" s="54" t="s">
        <v>7</v>
      </c>
      <c r="B7" s="55">
        <v>2659</v>
      </c>
      <c r="C7" s="55">
        <v>3065</v>
      </c>
      <c r="D7" s="55">
        <v>2635</v>
      </c>
      <c r="E7" s="55">
        <v>1877</v>
      </c>
      <c r="F7" s="55">
        <v>861</v>
      </c>
      <c r="G7" s="56"/>
      <c r="H7" s="56"/>
      <c r="I7" s="56"/>
      <c r="J7" s="56"/>
      <c r="K7" s="56"/>
      <c r="L7" s="56"/>
      <c r="M7" s="56"/>
      <c r="N7" s="56"/>
      <c r="O7" s="56"/>
      <c r="P7" s="56"/>
      <c r="Q7" s="56"/>
      <c r="R7" s="56"/>
      <c r="S7" s="57">
        <v>11097</v>
      </c>
    </row>
    <row r="8" spans="1:19" ht="29.25">
      <c r="A8" s="54" t="s">
        <v>8</v>
      </c>
      <c r="B8" s="55">
        <v>21</v>
      </c>
      <c r="C8" s="55">
        <v>105</v>
      </c>
      <c r="D8" s="55">
        <v>215</v>
      </c>
      <c r="E8" s="55">
        <v>276</v>
      </c>
      <c r="F8" s="55">
        <v>375</v>
      </c>
      <c r="G8" s="55">
        <v>430</v>
      </c>
      <c r="H8" s="55">
        <v>558</v>
      </c>
      <c r="I8" s="55">
        <v>614</v>
      </c>
      <c r="J8" s="55">
        <v>714</v>
      </c>
      <c r="K8" s="55">
        <v>768</v>
      </c>
      <c r="L8" s="55">
        <v>749</v>
      </c>
      <c r="M8" s="55">
        <v>738</v>
      </c>
      <c r="N8" s="55">
        <v>677</v>
      </c>
      <c r="O8" s="55">
        <v>266</v>
      </c>
      <c r="P8" s="55">
        <v>61</v>
      </c>
      <c r="Q8" s="55">
        <v>30</v>
      </c>
      <c r="R8" s="55">
        <v>25</v>
      </c>
      <c r="S8" s="57">
        <v>6939</v>
      </c>
    </row>
    <row r="9" spans="1:19" ht="29.25">
      <c r="A9" s="54" t="s">
        <v>9</v>
      </c>
      <c r="B9" s="55">
        <v>58</v>
      </c>
      <c r="C9" s="55">
        <v>88</v>
      </c>
      <c r="D9" s="55">
        <v>105</v>
      </c>
      <c r="E9" s="55">
        <v>110</v>
      </c>
      <c r="F9" s="55">
        <v>96</v>
      </c>
      <c r="G9" s="55">
        <v>79</v>
      </c>
      <c r="H9" s="55">
        <v>89</v>
      </c>
      <c r="I9" s="55">
        <v>94</v>
      </c>
      <c r="J9" s="55">
        <v>97</v>
      </c>
      <c r="K9" s="55">
        <v>90</v>
      </c>
      <c r="L9" s="55">
        <v>89</v>
      </c>
      <c r="M9" s="55">
        <v>79</v>
      </c>
      <c r="N9" s="55">
        <v>81</v>
      </c>
      <c r="O9" s="55">
        <v>33</v>
      </c>
      <c r="P9" s="55" t="s">
        <v>71</v>
      </c>
      <c r="Q9" s="55" t="s">
        <v>71</v>
      </c>
      <c r="R9" s="55" t="s">
        <v>71</v>
      </c>
      <c r="S9" s="57">
        <v>1252</v>
      </c>
    </row>
    <row r="10" spans="1:19" ht="29.25">
      <c r="A10" s="54" t="s">
        <v>10</v>
      </c>
      <c r="B10" s="55">
        <v>107</v>
      </c>
      <c r="C10" s="55">
        <v>199</v>
      </c>
      <c r="D10" s="55">
        <v>270</v>
      </c>
      <c r="E10" s="55">
        <v>318</v>
      </c>
      <c r="F10" s="55">
        <v>467</v>
      </c>
      <c r="G10" s="55">
        <v>626</v>
      </c>
      <c r="H10" s="55">
        <v>640</v>
      </c>
      <c r="I10" s="55">
        <v>634</v>
      </c>
      <c r="J10" s="55">
        <v>653</v>
      </c>
      <c r="K10" s="55">
        <v>636</v>
      </c>
      <c r="L10" s="55">
        <v>683</v>
      </c>
      <c r="M10" s="55">
        <v>681</v>
      </c>
      <c r="N10" s="55">
        <v>625</v>
      </c>
      <c r="O10" s="55">
        <v>345</v>
      </c>
      <c r="P10" s="55">
        <v>178</v>
      </c>
      <c r="Q10" s="55">
        <v>103</v>
      </c>
      <c r="R10" s="55">
        <v>52</v>
      </c>
      <c r="S10" s="57">
        <v>7217</v>
      </c>
    </row>
    <row r="11" spans="1:19" ht="29.25">
      <c r="A11" s="54" t="s">
        <v>11</v>
      </c>
      <c r="B11" s="55">
        <v>59</v>
      </c>
      <c r="C11" s="55">
        <v>83</v>
      </c>
      <c r="D11" s="55">
        <v>75</v>
      </c>
      <c r="E11" s="55">
        <v>97</v>
      </c>
      <c r="F11" s="55">
        <v>116</v>
      </c>
      <c r="G11" s="55">
        <v>117</v>
      </c>
      <c r="H11" s="55">
        <v>118</v>
      </c>
      <c r="I11" s="55">
        <v>143</v>
      </c>
      <c r="J11" s="55">
        <v>129</v>
      </c>
      <c r="K11" s="55">
        <v>163</v>
      </c>
      <c r="L11" s="55">
        <v>172</v>
      </c>
      <c r="M11" s="55">
        <v>137</v>
      </c>
      <c r="N11" s="55">
        <v>162</v>
      </c>
      <c r="O11" s="55">
        <v>99</v>
      </c>
      <c r="P11" s="55">
        <v>61</v>
      </c>
      <c r="Q11" s="55">
        <v>41</v>
      </c>
      <c r="R11" s="55">
        <v>20</v>
      </c>
      <c r="S11" s="57">
        <v>1792</v>
      </c>
    </row>
    <row r="12" spans="1:19" ht="29.25">
      <c r="A12" s="54" t="s">
        <v>12</v>
      </c>
      <c r="B12" s="55">
        <v>24</v>
      </c>
      <c r="C12" s="55">
        <v>38</v>
      </c>
      <c r="D12" s="55">
        <v>31</v>
      </c>
      <c r="E12" s="55">
        <v>49</v>
      </c>
      <c r="F12" s="55">
        <v>34</v>
      </c>
      <c r="G12" s="55">
        <v>41</v>
      </c>
      <c r="H12" s="55">
        <v>29</v>
      </c>
      <c r="I12" s="55">
        <v>30</v>
      </c>
      <c r="J12" s="55">
        <v>43</v>
      </c>
      <c r="K12" s="55">
        <v>36</v>
      </c>
      <c r="L12" s="55">
        <v>26</v>
      </c>
      <c r="M12" s="55">
        <v>38</v>
      </c>
      <c r="N12" s="55">
        <v>33</v>
      </c>
      <c r="O12" s="55">
        <v>11</v>
      </c>
      <c r="P12" s="55" t="s">
        <v>71</v>
      </c>
      <c r="Q12" s="55" t="s">
        <v>71</v>
      </c>
      <c r="R12" s="55" t="s">
        <v>71</v>
      </c>
      <c r="S12" s="57">
        <v>474</v>
      </c>
    </row>
    <row r="13" spans="1:19" ht="29.25">
      <c r="A13" s="54" t="s">
        <v>72</v>
      </c>
      <c r="B13" s="55">
        <v>100</v>
      </c>
      <c r="C13" s="55">
        <v>375</v>
      </c>
      <c r="D13" s="55">
        <v>781</v>
      </c>
      <c r="E13" s="55">
        <v>1210</v>
      </c>
      <c r="F13" s="55">
        <v>1575</v>
      </c>
      <c r="G13" s="55">
        <v>1821</v>
      </c>
      <c r="H13" s="55">
        <v>1852</v>
      </c>
      <c r="I13" s="55">
        <v>1846</v>
      </c>
      <c r="J13" s="55">
        <v>1866</v>
      </c>
      <c r="K13" s="55">
        <v>1703</v>
      </c>
      <c r="L13" s="55">
        <v>1858</v>
      </c>
      <c r="M13" s="55">
        <v>1672</v>
      </c>
      <c r="N13" s="55">
        <v>1412</v>
      </c>
      <c r="O13" s="55">
        <v>487</v>
      </c>
      <c r="P13" s="55">
        <v>114</v>
      </c>
      <c r="Q13" s="55">
        <v>40</v>
      </c>
      <c r="R13" s="55">
        <v>23</v>
      </c>
      <c r="S13" s="57">
        <v>18735</v>
      </c>
    </row>
    <row r="14" spans="1:19" ht="43.5">
      <c r="A14" s="54" t="s">
        <v>14</v>
      </c>
      <c r="B14" s="55">
        <v>26</v>
      </c>
      <c r="C14" s="55">
        <v>201</v>
      </c>
      <c r="D14" s="55">
        <v>1014</v>
      </c>
      <c r="E14" s="55">
        <v>2944</v>
      </c>
      <c r="F14" s="55">
        <v>4939</v>
      </c>
      <c r="G14" s="55">
        <v>5740</v>
      </c>
      <c r="H14" s="55">
        <v>5772</v>
      </c>
      <c r="I14" s="55">
        <v>5621</v>
      </c>
      <c r="J14" s="55">
        <v>5625</v>
      </c>
      <c r="K14" s="55">
        <v>5496</v>
      </c>
      <c r="L14" s="55">
        <v>5522</v>
      </c>
      <c r="M14" s="55">
        <v>5437</v>
      </c>
      <c r="N14" s="55">
        <v>4814</v>
      </c>
      <c r="O14" s="55">
        <v>1725</v>
      </c>
      <c r="P14" s="55">
        <v>322</v>
      </c>
      <c r="Q14" s="55">
        <v>108</v>
      </c>
      <c r="R14" s="55">
        <v>51</v>
      </c>
      <c r="S14" s="57">
        <v>22359</v>
      </c>
    </row>
    <row r="15" spans="1:19" ht="43.5">
      <c r="A15" s="54" t="s">
        <v>15</v>
      </c>
      <c r="B15" s="55">
        <v>2194</v>
      </c>
      <c r="C15" s="55">
        <v>3968</v>
      </c>
      <c r="D15" s="55">
        <v>3990</v>
      </c>
      <c r="E15" s="55">
        <v>3420</v>
      </c>
      <c r="F15" s="55">
        <v>2559</v>
      </c>
      <c r="G15" s="55">
        <v>2004</v>
      </c>
      <c r="H15" s="55">
        <v>1355</v>
      </c>
      <c r="I15" s="55">
        <v>827</v>
      </c>
      <c r="J15" s="55">
        <v>546</v>
      </c>
      <c r="K15" s="55">
        <v>337</v>
      </c>
      <c r="L15" s="55">
        <v>202</v>
      </c>
      <c r="M15" s="55">
        <v>138</v>
      </c>
      <c r="N15" s="55">
        <v>89</v>
      </c>
      <c r="O15" s="55">
        <v>30</v>
      </c>
      <c r="P15" s="55" t="s">
        <v>71</v>
      </c>
      <c r="Q15" s="55" t="s">
        <v>71</v>
      </c>
      <c r="R15" s="55" t="s">
        <v>71</v>
      </c>
      <c r="S15" s="57">
        <v>21665</v>
      </c>
    </row>
    <row r="16" spans="1:19" ht="29.25">
      <c r="A16" s="54" t="s">
        <v>16</v>
      </c>
      <c r="B16" s="55" t="s">
        <v>71</v>
      </c>
      <c r="C16" s="55" t="s">
        <v>71</v>
      </c>
      <c r="D16" s="55" t="s">
        <v>71</v>
      </c>
      <c r="E16" s="55">
        <v>11</v>
      </c>
      <c r="F16" s="55">
        <v>13</v>
      </c>
      <c r="G16" s="55">
        <v>27</v>
      </c>
      <c r="H16" s="55">
        <v>21</v>
      </c>
      <c r="I16" s="55">
        <v>22</v>
      </c>
      <c r="J16" s="55">
        <v>12</v>
      </c>
      <c r="K16" s="55">
        <v>18</v>
      </c>
      <c r="L16" s="55">
        <v>28</v>
      </c>
      <c r="M16" s="55">
        <v>21</v>
      </c>
      <c r="N16" s="55">
        <v>28</v>
      </c>
      <c r="O16" s="55">
        <v>11</v>
      </c>
      <c r="P16" s="55" t="s">
        <v>71</v>
      </c>
      <c r="Q16" s="55" t="s">
        <v>71</v>
      </c>
      <c r="R16" s="55" t="s">
        <v>71</v>
      </c>
      <c r="S16" s="57">
        <v>234</v>
      </c>
    </row>
    <row r="17" spans="1:19" ht="29.25">
      <c r="A17" s="54" t="s">
        <v>17</v>
      </c>
      <c r="B17" s="55" t="s">
        <v>71</v>
      </c>
      <c r="C17" s="55">
        <v>23</v>
      </c>
      <c r="D17" s="55">
        <v>33</v>
      </c>
      <c r="E17" s="55">
        <v>28</v>
      </c>
      <c r="F17" s="55">
        <v>26</v>
      </c>
      <c r="G17" s="55">
        <v>37</v>
      </c>
      <c r="H17" s="55">
        <v>45</v>
      </c>
      <c r="I17" s="55">
        <v>32</v>
      </c>
      <c r="J17" s="55">
        <v>36</v>
      </c>
      <c r="K17" s="55">
        <v>40</v>
      </c>
      <c r="L17" s="55">
        <v>40</v>
      </c>
      <c r="M17" s="55">
        <v>29</v>
      </c>
      <c r="N17" s="55">
        <v>31</v>
      </c>
      <c r="O17" s="55">
        <v>14</v>
      </c>
      <c r="P17" s="55" t="s">
        <v>71</v>
      </c>
      <c r="Q17" s="55" t="s">
        <v>71</v>
      </c>
      <c r="R17" s="55" t="s">
        <v>71</v>
      </c>
      <c r="S17" s="57">
        <v>506</v>
      </c>
    </row>
    <row r="18" spans="1:19" ht="30">
      <c r="A18" s="58" t="s">
        <v>18</v>
      </c>
      <c r="B18" s="59">
        <v>6514</v>
      </c>
      <c r="C18" s="59">
        <v>9705</v>
      </c>
      <c r="D18" s="59">
        <v>10812</v>
      </c>
      <c r="E18" s="59">
        <v>12048</v>
      </c>
      <c r="F18" s="59">
        <v>12818</v>
      </c>
      <c r="G18" s="59">
        <v>12490</v>
      </c>
      <c r="H18" s="59">
        <v>11955</v>
      </c>
      <c r="I18" s="59">
        <v>11245</v>
      </c>
      <c r="J18" s="59">
        <v>11114</v>
      </c>
      <c r="K18" s="59">
        <v>10528</v>
      </c>
      <c r="L18" s="59">
        <v>10728</v>
      </c>
      <c r="M18" s="59">
        <v>10262</v>
      </c>
      <c r="N18" s="59">
        <v>9093</v>
      </c>
      <c r="O18" s="59">
        <v>3538</v>
      </c>
      <c r="P18" s="59">
        <v>957</v>
      </c>
      <c r="Q18" s="59">
        <v>428</v>
      </c>
      <c r="R18" s="59">
        <v>228</v>
      </c>
      <c r="S18" s="57">
        <v>154029</v>
      </c>
    </row>
    <row r="20" spans="1:19" ht="16.5">
      <c r="A20" s="238" t="s">
        <v>73</v>
      </c>
      <c r="B20" s="239"/>
      <c r="C20" s="239"/>
      <c r="D20" s="239"/>
      <c r="E20" s="239"/>
      <c r="F20" s="239"/>
      <c r="G20" s="239"/>
      <c r="H20" s="239"/>
      <c r="I20" s="239"/>
      <c r="J20" s="239"/>
      <c r="K20" s="239"/>
      <c r="L20" s="239"/>
      <c r="M20" s="239"/>
      <c r="N20" s="239"/>
      <c r="O20" s="239"/>
      <c r="P20" s="239"/>
      <c r="Q20" s="239"/>
      <c r="R20" s="239"/>
      <c r="S20" s="240"/>
    </row>
    <row r="21" spans="1:19" ht="31.5">
      <c r="A21" s="52" t="s">
        <v>74</v>
      </c>
      <c r="B21" s="50" t="s">
        <v>53</v>
      </c>
      <c r="C21" s="50" t="s">
        <v>54</v>
      </c>
      <c r="D21" s="50" t="s">
        <v>55</v>
      </c>
      <c r="E21" s="50" t="s">
        <v>56</v>
      </c>
      <c r="F21" s="50" t="s">
        <v>57</v>
      </c>
      <c r="G21" s="50" t="s">
        <v>58</v>
      </c>
      <c r="H21" s="50" t="s">
        <v>59</v>
      </c>
      <c r="I21" s="50" t="s">
        <v>60</v>
      </c>
      <c r="J21" s="50" t="s">
        <v>61</v>
      </c>
      <c r="K21" s="50" t="s">
        <v>62</v>
      </c>
      <c r="L21" s="50" t="s">
        <v>63</v>
      </c>
      <c r="M21" s="50" t="s">
        <v>64</v>
      </c>
      <c r="N21" s="50" t="s">
        <v>65</v>
      </c>
      <c r="O21" s="50" t="s">
        <v>66</v>
      </c>
      <c r="P21" s="50" t="s">
        <v>67</v>
      </c>
      <c r="Q21" s="50" t="s">
        <v>68</v>
      </c>
      <c r="R21" s="50" t="s">
        <v>69</v>
      </c>
      <c r="S21" s="53" t="s">
        <v>70</v>
      </c>
    </row>
    <row r="22" spans="1:19" ht="15">
      <c r="A22" s="54" t="s">
        <v>5</v>
      </c>
      <c r="B22" s="61">
        <f t="shared" ref="B22:Q35" si="0">B5/B$18</f>
        <v>0.17209088117899907</v>
      </c>
      <c r="C22" s="61">
        <f t="shared" si="0"/>
        <v>0.16311179804224626</v>
      </c>
      <c r="D22" s="61">
        <f t="shared" si="0"/>
        <v>0.15038845726970032</v>
      </c>
      <c r="E22" s="61">
        <f t="shared" si="0"/>
        <v>0.14002324037184594</v>
      </c>
      <c r="F22" s="61">
        <f t="shared" si="0"/>
        <v>0.12755500078015292</v>
      </c>
      <c r="G22" s="61">
        <f t="shared" si="0"/>
        <v>0.12842273819055244</v>
      </c>
      <c r="H22" s="61">
        <f t="shared" si="0"/>
        <v>0.12271016311166875</v>
      </c>
      <c r="I22" s="61">
        <f t="shared" si="0"/>
        <v>0.12067585593597155</v>
      </c>
      <c r="J22" s="61">
        <f t="shared" si="0"/>
        <v>0.12578729530322116</v>
      </c>
      <c r="K22" s="61">
        <f t="shared" si="0"/>
        <v>0.11958586626139818</v>
      </c>
      <c r="L22" s="61">
        <f t="shared" si="0"/>
        <v>0.12211036539895601</v>
      </c>
      <c r="M22" s="61">
        <f t="shared" si="0"/>
        <v>0.12297797700253361</v>
      </c>
      <c r="N22" s="61">
        <f t="shared" si="0"/>
        <v>0.12152204992851644</v>
      </c>
      <c r="O22" s="61">
        <f t="shared" si="0"/>
        <v>0.14217071791972866</v>
      </c>
      <c r="P22" s="61">
        <f t="shared" si="0"/>
        <v>0.20271682340647859</v>
      </c>
      <c r="Q22" s="61">
        <f t="shared" si="0"/>
        <v>0.21962616822429906</v>
      </c>
      <c r="R22" s="61">
        <f t="shared" ref="R22:S34" si="1">R5/R$18</f>
        <v>0.22807017543859648</v>
      </c>
      <c r="S22" s="169">
        <f>S5/S$18</f>
        <v>0.12502191145823188</v>
      </c>
    </row>
    <row r="23" spans="1:19" ht="15">
      <c r="A23" s="54" t="s">
        <v>6</v>
      </c>
      <c r="B23" s="61" t="s">
        <v>71</v>
      </c>
      <c r="C23" s="61" t="s">
        <v>71</v>
      </c>
      <c r="D23" s="61" t="s">
        <v>71</v>
      </c>
      <c r="E23" s="61" t="s">
        <v>71</v>
      </c>
      <c r="F23" s="61" t="s">
        <v>71</v>
      </c>
      <c r="G23" s="61" t="s">
        <v>71</v>
      </c>
      <c r="H23" s="61" t="s">
        <v>71</v>
      </c>
      <c r="I23" s="61" t="s">
        <v>71</v>
      </c>
      <c r="J23" s="61" t="s">
        <v>71</v>
      </c>
      <c r="K23" s="61" t="s">
        <v>71</v>
      </c>
      <c r="L23" s="61" t="s">
        <v>71</v>
      </c>
      <c r="M23" s="61" t="s">
        <v>71</v>
      </c>
      <c r="N23" s="61" t="s">
        <v>71</v>
      </c>
      <c r="O23" s="61" t="s">
        <v>71</v>
      </c>
      <c r="P23" s="61" t="s">
        <v>71</v>
      </c>
      <c r="Q23" s="61" t="s">
        <v>71</v>
      </c>
      <c r="R23" s="61" t="s">
        <v>71</v>
      </c>
      <c r="S23" s="178">
        <f t="shared" si="1"/>
        <v>9.5436573632238088E-4</v>
      </c>
    </row>
    <row r="24" spans="1:19" ht="29.25">
      <c r="A24" s="54" t="s">
        <v>7</v>
      </c>
      <c r="B24" s="61">
        <f t="shared" si="0"/>
        <v>0.408197727970525</v>
      </c>
      <c r="C24" s="61">
        <f t="shared" ref="C24:F24" si="2">C7/C$18</f>
        <v>0.31581658938691398</v>
      </c>
      <c r="D24" s="61">
        <f t="shared" si="2"/>
        <v>0.24371069182389937</v>
      </c>
      <c r="E24" s="61">
        <f t="shared" si="2"/>
        <v>0.15579349269588313</v>
      </c>
      <c r="F24" s="61">
        <f t="shared" si="2"/>
        <v>6.7171165548447501E-2</v>
      </c>
      <c r="G24" s="208"/>
      <c r="H24" s="208"/>
      <c r="I24" s="208"/>
      <c r="J24" s="208"/>
      <c r="K24" s="208"/>
      <c r="L24" s="208"/>
      <c r="M24" s="208"/>
      <c r="N24" s="208"/>
      <c r="O24" s="208"/>
      <c r="P24" s="208"/>
      <c r="Q24" s="208"/>
      <c r="R24" s="208"/>
      <c r="S24" s="169">
        <f t="shared" si="1"/>
        <v>7.2044874666458911E-2</v>
      </c>
    </row>
    <row r="25" spans="1:19" ht="29.25">
      <c r="A25" s="54" t="s">
        <v>8</v>
      </c>
      <c r="B25" s="61">
        <f t="shared" si="0"/>
        <v>3.2238256063862451E-3</v>
      </c>
      <c r="C25" s="61">
        <f t="shared" ref="C25:Q25" si="3">C8/C$18</f>
        <v>1.0819165378670788E-2</v>
      </c>
      <c r="D25" s="61">
        <f t="shared" si="3"/>
        <v>1.9885312615612282E-2</v>
      </c>
      <c r="E25" s="61">
        <f t="shared" si="3"/>
        <v>2.2908366533864542E-2</v>
      </c>
      <c r="F25" s="61">
        <f t="shared" si="3"/>
        <v>2.9255734123888284E-2</v>
      </c>
      <c r="G25" s="61">
        <f t="shared" si="3"/>
        <v>3.4427542033626898E-2</v>
      </c>
      <c r="H25" s="61">
        <f t="shared" si="3"/>
        <v>4.6675031367628607E-2</v>
      </c>
      <c r="I25" s="61">
        <f t="shared" si="3"/>
        <v>5.460204535349044E-2</v>
      </c>
      <c r="J25" s="61">
        <f t="shared" si="3"/>
        <v>6.4243296742846859E-2</v>
      </c>
      <c r="K25" s="61">
        <f t="shared" si="3"/>
        <v>7.29483282674772E-2</v>
      </c>
      <c r="L25" s="61">
        <f t="shared" si="3"/>
        <v>6.9817300521998513E-2</v>
      </c>
      <c r="M25" s="61">
        <f t="shared" si="3"/>
        <v>7.1915805885792244E-2</v>
      </c>
      <c r="N25" s="61">
        <f t="shared" si="3"/>
        <v>7.4452875838557128E-2</v>
      </c>
      <c r="O25" s="61">
        <f t="shared" si="3"/>
        <v>7.5183719615602038E-2</v>
      </c>
      <c r="P25" s="61">
        <f t="shared" si="3"/>
        <v>6.3740856844305124E-2</v>
      </c>
      <c r="Q25" s="61">
        <f t="shared" si="3"/>
        <v>7.0093457943925228E-2</v>
      </c>
      <c r="R25" s="61">
        <f t="shared" si="1"/>
        <v>0.10964912280701754</v>
      </c>
      <c r="S25" s="169">
        <f t="shared" si="1"/>
        <v>4.504995812476871E-2</v>
      </c>
    </row>
    <row r="26" spans="1:19" ht="29.25">
      <c r="A26" s="54" t="s">
        <v>9</v>
      </c>
      <c r="B26" s="61">
        <f t="shared" si="0"/>
        <v>8.9038992938286765E-3</v>
      </c>
      <c r="C26" s="61">
        <f t="shared" ref="C26:O26" si="4">C9/C$18</f>
        <v>9.0674909840288507E-3</v>
      </c>
      <c r="D26" s="61">
        <f t="shared" si="4"/>
        <v>9.7114317425083235E-3</v>
      </c>
      <c r="E26" s="61">
        <f t="shared" si="4"/>
        <v>9.130146082337318E-3</v>
      </c>
      <c r="F26" s="61">
        <f t="shared" si="4"/>
        <v>7.4894679357154006E-3</v>
      </c>
      <c r="G26" s="61">
        <f t="shared" si="4"/>
        <v>6.3250600480384304E-3</v>
      </c>
      <c r="H26" s="61">
        <f t="shared" si="4"/>
        <v>7.4445838561271434E-3</v>
      </c>
      <c r="I26" s="61">
        <f t="shared" si="4"/>
        <v>8.3592707870164523E-3</v>
      </c>
      <c r="J26" s="61">
        <f t="shared" si="4"/>
        <v>8.7277307899946022E-3</v>
      </c>
      <c r="K26" s="61">
        <f t="shared" si="4"/>
        <v>8.5486322188449843E-3</v>
      </c>
      <c r="L26" s="61">
        <f t="shared" si="4"/>
        <v>8.2960477255779267E-3</v>
      </c>
      <c r="M26" s="61">
        <f t="shared" si="4"/>
        <v>7.6983044240888712E-3</v>
      </c>
      <c r="N26" s="61">
        <f t="shared" si="4"/>
        <v>8.9079511712306172E-3</v>
      </c>
      <c r="O26" s="61">
        <f t="shared" si="4"/>
        <v>9.3273035613340872E-3</v>
      </c>
      <c r="P26" s="61" t="s">
        <v>71</v>
      </c>
      <c r="Q26" s="61" t="s">
        <v>71</v>
      </c>
      <c r="R26" s="61" t="s">
        <v>71</v>
      </c>
      <c r="S26" s="169">
        <f t="shared" si="1"/>
        <v>8.1283394685416378E-3</v>
      </c>
    </row>
    <row r="27" spans="1:19" ht="29.25">
      <c r="A27" s="54" t="s">
        <v>10</v>
      </c>
      <c r="B27" s="61">
        <f t="shared" si="0"/>
        <v>1.6426159042063248E-2</v>
      </c>
      <c r="C27" s="61">
        <f t="shared" ref="C27:Q27" si="5">C10/C$18</f>
        <v>2.050489438433797E-2</v>
      </c>
      <c r="D27" s="61">
        <f t="shared" si="5"/>
        <v>2.4972253052164262E-2</v>
      </c>
      <c r="E27" s="61">
        <f t="shared" si="5"/>
        <v>2.6394422310756973E-2</v>
      </c>
      <c r="F27" s="61">
        <f t="shared" si="5"/>
        <v>3.6433140895615543E-2</v>
      </c>
      <c r="G27" s="61">
        <f t="shared" si="5"/>
        <v>5.0120096076861492E-2</v>
      </c>
      <c r="H27" s="61">
        <f t="shared" si="5"/>
        <v>5.3534086156419906E-2</v>
      </c>
      <c r="I27" s="61">
        <f t="shared" si="5"/>
        <v>5.6380613606047132E-2</v>
      </c>
      <c r="J27" s="61">
        <f t="shared" si="5"/>
        <v>5.8754723771819325E-2</v>
      </c>
      <c r="K27" s="61">
        <f t="shared" si="5"/>
        <v>6.0410334346504557E-2</v>
      </c>
      <c r="L27" s="61">
        <f t="shared" si="5"/>
        <v>6.3665175242356445E-2</v>
      </c>
      <c r="M27" s="61">
        <f t="shared" si="5"/>
        <v>6.6361333073474957E-2</v>
      </c>
      <c r="N27" s="61">
        <f t="shared" si="5"/>
        <v>6.8734191136038708E-2</v>
      </c>
      <c r="O27" s="61">
        <f t="shared" si="5"/>
        <v>9.7512719050310906E-2</v>
      </c>
      <c r="P27" s="61">
        <f t="shared" si="5"/>
        <v>0.18599791013584116</v>
      </c>
      <c r="Q27" s="61">
        <f t="shared" si="5"/>
        <v>0.24065420560747663</v>
      </c>
      <c r="R27" s="61">
        <f t="shared" si="1"/>
        <v>0.22807017543859648</v>
      </c>
      <c r="S27" s="169">
        <f t="shared" si="1"/>
        <v>4.6854813054684509E-2</v>
      </c>
    </row>
    <row r="28" spans="1:19" ht="29.25">
      <c r="A28" s="54" t="s">
        <v>11</v>
      </c>
      <c r="B28" s="61">
        <f t="shared" si="0"/>
        <v>9.057414798894688E-3</v>
      </c>
      <c r="C28" s="61">
        <f t="shared" ref="C28:Q28" si="6">C11/C$18</f>
        <v>8.5522926326635756E-3</v>
      </c>
      <c r="D28" s="61">
        <f t="shared" si="6"/>
        <v>6.9367369589345175E-3</v>
      </c>
      <c r="E28" s="61">
        <f t="shared" si="6"/>
        <v>8.0511288180610888E-3</v>
      </c>
      <c r="F28" s="61">
        <f t="shared" si="6"/>
        <v>9.0497737556561094E-3</v>
      </c>
      <c r="G28" s="61">
        <f t="shared" si="6"/>
        <v>9.3674939951961574E-3</v>
      </c>
      <c r="H28" s="61">
        <f t="shared" si="6"/>
        <v>9.87034713508992E-3</v>
      </c>
      <c r="I28" s="61">
        <f t="shared" si="6"/>
        <v>1.2716763005780347E-2</v>
      </c>
      <c r="J28" s="61">
        <f t="shared" si="6"/>
        <v>1.1606982184631996E-2</v>
      </c>
      <c r="K28" s="61">
        <f t="shared" si="6"/>
        <v>1.5482522796352583E-2</v>
      </c>
      <c r="L28" s="61">
        <f t="shared" si="6"/>
        <v>1.6032811334824759E-2</v>
      </c>
      <c r="M28" s="61">
        <f t="shared" si="6"/>
        <v>1.3350224127850321E-2</v>
      </c>
      <c r="N28" s="61">
        <f t="shared" si="6"/>
        <v>1.7815902342461234E-2</v>
      </c>
      <c r="O28" s="61">
        <f t="shared" si="6"/>
        <v>2.798191068400226E-2</v>
      </c>
      <c r="P28" s="61">
        <f t="shared" si="6"/>
        <v>6.3740856844305124E-2</v>
      </c>
      <c r="Q28" s="61">
        <f t="shared" si="6"/>
        <v>9.5794392523364483E-2</v>
      </c>
      <c r="R28" s="61">
        <f t="shared" si="1"/>
        <v>8.771929824561403E-2</v>
      </c>
      <c r="S28" s="169">
        <f t="shared" si="1"/>
        <v>1.1634172785644261E-2</v>
      </c>
    </row>
    <row r="29" spans="1:19" ht="29.25">
      <c r="A29" s="54" t="s">
        <v>12</v>
      </c>
      <c r="B29" s="179">
        <f t="shared" si="0"/>
        <v>3.68437212158428E-3</v>
      </c>
      <c r="C29" s="179">
        <f t="shared" ref="C29:O29" si="7">C12/C$18</f>
        <v>3.9155074703760952E-3</v>
      </c>
      <c r="D29" s="179">
        <f t="shared" si="7"/>
        <v>2.8671846096929338E-3</v>
      </c>
      <c r="E29" s="179">
        <f t="shared" si="7"/>
        <v>4.0670650730411685E-3</v>
      </c>
      <c r="F29" s="179">
        <f t="shared" si="7"/>
        <v>2.6525198938992041E-3</v>
      </c>
      <c r="G29" s="179">
        <f t="shared" si="7"/>
        <v>3.2826261008807047E-3</v>
      </c>
      <c r="H29" s="179">
        <f t="shared" si="7"/>
        <v>2.425763278962777E-3</v>
      </c>
      <c r="I29" s="179">
        <f t="shared" si="7"/>
        <v>2.6678523788350376E-3</v>
      </c>
      <c r="J29" s="179">
        <f t="shared" si="7"/>
        <v>3.8689940615439984E-3</v>
      </c>
      <c r="K29" s="179">
        <f t="shared" si="7"/>
        <v>3.419452887537994E-3</v>
      </c>
      <c r="L29" s="179">
        <f t="shared" si="7"/>
        <v>2.4235645041014169E-3</v>
      </c>
      <c r="M29" s="179">
        <f t="shared" si="7"/>
        <v>3.7029818748781913E-3</v>
      </c>
      <c r="N29" s="179">
        <f t="shared" si="7"/>
        <v>3.6291652919828439E-3</v>
      </c>
      <c r="O29" s="179">
        <f t="shared" si="7"/>
        <v>3.1091011871113624E-3</v>
      </c>
      <c r="P29" s="61" t="s">
        <v>71</v>
      </c>
      <c r="Q29" s="61" t="s">
        <v>71</v>
      </c>
      <c r="R29" s="61" t="s">
        <v>71</v>
      </c>
      <c r="S29" s="178">
        <f t="shared" si="1"/>
        <v>3.0773425783456364E-3</v>
      </c>
    </row>
    <row r="30" spans="1:19" ht="29.25">
      <c r="A30" s="54" t="s">
        <v>72</v>
      </c>
      <c r="B30" s="61">
        <f t="shared" si="0"/>
        <v>1.5351550506601168E-2</v>
      </c>
      <c r="C30" s="61">
        <f t="shared" ref="C30:Q30" si="8">C13/C$18</f>
        <v>3.8639876352395672E-2</v>
      </c>
      <c r="D30" s="61">
        <f t="shared" si="8"/>
        <v>7.2234554199038112E-2</v>
      </c>
      <c r="E30" s="61">
        <f t="shared" si="8"/>
        <v>0.10043160690571049</v>
      </c>
      <c r="F30" s="61">
        <f t="shared" si="8"/>
        <v>0.12287408332033078</v>
      </c>
      <c r="G30" s="61">
        <f t="shared" si="8"/>
        <v>0.14579663730984788</v>
      </c>
      <c r="H30" s="61">
        <f t="shared" si="8"/>
        <v>0.15491426181514012</v>
      </c>
      <c r="I30" s="61">
        <f t="shared" si="8"/>
        <v>0.16416184971098266</v>
      </c>
      <c r="J30" s="61">
        <f t="shared" si="8"/>
        <v>0.16789634694979305</v>
      </c>
      <c r="K30" s="61">
        <f t="shared" si="8"/>
        <v>0.16175911854103345</v>
      </c>
      <c r="L30" s="61">
        <f t="shared" si="8"/>
        <v>0.17319164802386278</v>
      </c>
      <c r="M30" s="61">
        <f t="shared" si="8"/>
        <v>0.16293120249464041</v>
      </c>
      <c r="N30" s="61">
        <f t="shared" si="8"/>
        <v>0.15528428461453866</v>
      </c>
      <c r="O30" s="61">
        <f t="shared" si="8"/>
        <v>0.13764838892029396</v>
      </c>
      <c r="P30" s="61">
        <f t="shared" si="8"/>
        <v>0.11912225705329153</v>
      </c>
      <c r="Q30" s="61">
        <f t="shared" si="8"/>
        <v>9.3457943925233641E-2</v>
      </c>
      <c r="R30" s="61">
        <f t="shared" si="1"/>
        <v>0.10087719298245613</v>
      </c>
      <c r="S30" s="169">
        <f t="shared" si="1"/>
        <v>0.12163293925169935</v>
      </c>
    </row>
    <row r="31" spans="1:19" ht="43.5">
      <c r="A31" s="54" t="s">
        <v>14</v>
      </c>
      <c r="B31" s="179">
        <f t="shared" si="0"/>
        <v>3.9914031317163029E-3</v>
      </c>
      <c r="C31" s="61">
        <f t="shared" ref="C31:Q31" si="9">C14/C$18</f>
        <v>2.071097372488408E-2</v>
      </c>
      <c r="D31" s="61">
        <f t="shared" si="9"/>
        <v>9.3784683684794673E-2</v>
      </c>
      <c r="E31" s="61">
        <f t="shared" si="9"/>
        <v>0.24435590969455512</v>
      </c>
      <c r="F31" s="61">
        <f t="shared" si="9"/>
        <v>0.38531752223435795</v>
      </c>
      <c r="G31" s="61">
        <f t="shared" si="9"/>
        <v>0.45956765412329864</v>
      </c>
      <c r="H31" s="61">
        <f t="shared" si="9"/>
        <v>0.48281053952321207</v>
      </c>
      <c r="I31" s="61">
        <f t="shared" si="9"/>
        <v>0.49986660738105826</v>
      </c>
      <c r="J31" s="61">
        <f t="shared" si="9"/>
        <v>0.50611840921360451</v>
      </c>
      <c r="K31" s="61">
        <f t="shared" si="9"/>
        <v>0.52203647416413379</v>
      </c>
      <c r="L31" s="61">
        <f t="shared" si="9"/>
        <v>0.5147278150633855</v>
      </c>
      <c r="M31" s="61">
        <f t="shared" si="9"/>
        <v>0.52981874878191382</v>
      </c>
      <c r="N31" s="61">
        <f t="shared" si="9"/>
        <v>0.52941823380622455</v>
      </c>
      <c r="O31" s="61">
        <f t="shared" si="9"/>
        <v>0.48756359525155457</v>
      </c>
      <c r="P31" s="61">
        <f t="shared" si="9"/>
        <v>0.33646812957157785</v>
      </c>
      <c r="Q31" s="61">
        <f t="shared" si="9"/>
        <v>0.25233644859813081</v>
      </c>
      <c r="R31" s="61">
        <f t="shared" si="1"/>
        <v>0.22368421052631579</v>
      </c>
      <c r="S31" s="169">
        <f t="shared" si="1"/>
        <v>0.1451609761798103</v>
      </c>
    </row>
    <row r="32" spans="1:19" ht="43.5">
      <c r="A32" s="54" t="s">
        <v>15</v>
      </c>
      <c r="B32" s="61">
        <f t="shared" si="0"/>
        <v>0.33681301811482961</v>
      </c>
      <c r="C32" s="61">
        <f t="shared" ref="C32:O32" si="10">C15/C$18</f>
        <v>0.40886141164348272</v>
      </c>
      <c r="D32" s="61">
        <f t="shared" si="10"/>
        <v>0.3690344062153163</v>
      </c>
      <c r="E32" s="61">
        <f t="shared" si="10"/>
        <v>0.28386454183266935</v>
      </c>
      <c r="F32" s="61">
        <f t="shared" si="10"/>
        <v>0.19964112966141365</v>
      </c>
      <c r="G32" s="61">
        <f t="shared" si="10"/>
        <v>0.16044835868694957</v>
      </c>
      <c r="H32" s="61">
        <f t="shared" si="10"/>
        <v>0.11334169803429528</v>
      </c>
      <c r="I32" s="61">
        <f t="shared" si="10"/>
        <v>7.3543797243219203E-2</v>
      </c>
      <c r="J32" s="61">
        <f t="shared" si="10"/>
        <v>4.9127226921000543E-2</v>
      </c>
      <c r="K32" s="61">
        <f t="shared" si="10"/>
        <v>3.2009878419452888E-2</v>
      </c>
      <c r="L32" s="61">
        <f t="shared" si="10"/>
        <v>1.8829231916480237E-2</v>
      </c>
      <c r="M32" s="61">
        <f t="shared" si="10"/>
        <v>1.3447671019294484E-2</v>
      </c>
      <c r="N32" s="61">
        <f t="shared" si="10"/>
        <v>9.7877488177719133E-3</v>
      </c>
      <c r="O32" s="61">
        <f t="shared" si="10"/>
        <v>8.4793668739400786E-3</v>
      </c>
      <c r="P32" s="61" t="s">
        <v>71</v>
      </c>
      <c r="Q32" s="61" t="s">
        <v>71</v>
      </c>
      <c r="R32" s="61" t="s">
        <v>71</v>
      </c>
      <c r="S32" s="169">
        <f t="shared" si="1"/>
        <v>0.14065533113894138</v>
      </c>
    </row>
    <row r="33" spans="1:19" ht="29.25">
      <c r="A33" s="54" t="s">
        <v>16</v>
      </c>
      <c r="B33" s="179" t="s">
        <v>71</v>
      </c>
      <c r="C33" s="179" t="s">
        <v>71</v>
      </c>
      <c r="D33" s="179" t="s">
        <v>71</v>
      </c>
      <c r="E33" s="179" t="s">
        <v>71</v>
      </c>
      <c r="F33" s="179">
        <f t="shared" ref="F33:N33" si="11">F16/F$18</f>
        <v>1.0141987829614604E-3</v>
      </c>
      <c r="G33" s="179">
        <f t="shared" si="11"/>
        <v>2.1617293835068056E-3</v>
      </c>
      <c r="H33" s="179">
        <f t="shared" si="11"/>
        <v>1.7565872020075283E-3</v>
      </c>
      <c r="I33" s="179" t="s">
        <v>71</v>
      </c>
      <c r="J33" s="179">
        <f t="shared" si="11"/>
        <v>1.0797192729890229E-3</v>
      </c>
      <c r="K33" s="179">
        <f t="shared" si="11"/>
        <v>1.709726443768997E-3</v>
      </c>
      <c r="L33" s="179">
        <f t="shared" si="11"/>
        <v>2.609992542878449E-3</v>
      </c>
      <c r="M33" s="179">
        <f t="shared" si="11"/>
        <v>2.0463847203274215E-3</v>
      </c>
      <c r="N33" s="179">
        <f t="shared" si="11"/>
        <v>3.0792917628945341E-3</v>
      </c>
      <c r="O33" s="61" t="s">
        <v>71</v>
      </c>
      <c r="P33" s="61" t="s">
        <v>71</v>
      </c>
      <c r="Q33" s="61" t="s">
        <v>71</v>
      </c>
      <c r="R33" s="61" t="s">
        <v>71</v>
      </c>
      <c r="S33" s="178">
        <f t="shared" si="1"/>
        <v>1.5191944374111368E-3</v>
      </c>
    </row>
    <row r="34" spans="1:19" ht="29.25">
      <c r="A34" s="54" t="s">
        <v>17</v>
      </c>
      <c r="B34" s="179" t="s">
        <v>71</v>
      </c>
      <c r="C34" s="179">
        <f t="shared" ref="C34:N34" si="12">C17/C$18</f>
        <v>2.3699124162802677E-3</v>
      </c>
      <c r="D34" s="179">
        <f t="shared" si="12"/>
        <v>3.0521642619311877E-3</v>
      </c>
      <c r="E34" s="179">
        <f t="shared" si="12"/>
        <v>2.3240371845949536E-3</v>
      </c>
      <c r="F34" s="179">
        <f t="shared" si="12"/>
        <v>2.0283975659229209E-3</v>
      </c>
      <c r="G34" s="179">
        <f t="shared" si="12"/>
        <v>2.9623698959167334E-3</v>
      </c>
      <c r="H34" s="179">
        <f t="shared" si="12"/>
        <v>3.7641154328732747E-3</v>
      </c>
      <c r="I34" s="179">
        <f t="shared" si="12"/>
        <v>2.8457092040907071E-3</v>
      </c>
      <c r="J34" s="179">
        <f t="shared" si="12"/>
        <v>3.2391578189670685E-3</v>
      </c>
      <c r="K34" s="179">
        <f t="shared" si="12"/>
        <v>3.7993920972644378E-3</v>
      </c>
      <c r="L34" s="179">
        <f t="shared" si="12"/>
        <v>3.7285607755406414E-3</v>
      </c>
      <c r="M34" s="179">
        <f t="shared" si="12"/>
        <v>2.8259598518807251E-3</v>
      </c>
      <c r="N34" s="179">
        <f t="shared" si="12"/>
        <v>3.4092158803475199E-3</v>
      </c>
      <c r="O34" s="61" t="s">
        <v>71</v>
      </c>
      <c r="P34" s="61" t="s">
        <v>71</v>
      </c>
      <c r="Q34" s="61" t="s">
        <v>71</v>
      </c>
      <c r="R34" s="61" t="s">
        <v>71</v>
      </c>
      <c r="S34" s="178">
        <f t="shared" si="1"/>
        <v>3.2850956638035694E-3</v>
      </c>
    </row>
    <row r="35" spans="1:19" ht="30">
      <c r="A35" s="58" t="s">
        <v>18</v>
      </c>
      <c r="B35" s="61">
        <f t="shared" si="0"/>
        <v>1</v>
      </c>
      <c r="C35" s="148">
        <v>1</v>
      </c>
      <c r="D35" s="148">
        <v>1</v>
      </c>
      <c r="E35" s="61">
        <f t="shared" ref="E35:H35" si="13">E18/E$18</f>
        <v>1</v>
      </c>
      <c r="F35" s="61">
        <f t="shared" si="13"/>
        <v>1</v>
      </c>
      <c r="G35" s="61">
        <f t="shared" si="13"/>
        <v>1</v>
      </c>
      <c r="H35" s="61">
        <f t="shared" si="13"/>
        <v>1</v>
      </c>
      <c r="I35" s="148">
        <v>1</v>
      </c>
      <c r="J35" s="148">
        <v>1</v>
      </c>
      <c r="K35" s="148">
        <v>1</v>
      </c>
      <c r="L35" s="148">
        <v>1</v>
      </c>
      <c r="M35" s="148">
        <v>1</v>
      </c>
      <c r="N35" s="148">
        <v>1</v>
      </c>
      <c r="O35" s="148">
        <v>1</v>
      </c>
      <c r="P35" s="148">
        <v>1</v>
      </c>
      <c r="Q35" s="148">
        <v>1</v>
      </c>
      <c r="R35" s="148">
        <v>1</v>
      </c>
      <c r="S35" s="169">
        <f t="shared" ref="S35" si="14">S18/S$18</f>
        <v>1</v>
      </c>
    </row>
    <row r="36" spans="1:19" s="108" customFormat="1"/>
    <row r="37" spans="1:19" s="108" customFormat="1"/>
    <row r="38" spans="1:19" s="108" customFormat="1"/>
    <row r="39" spans="1:19" s="108" customFormat="1"/>
    <row r="40" spans="1:19" s="108" customFormat="1"/>
    <row r="41" spans="1:19" s="108" customFormat="1"/>
    <row r="42" spans="1:19" s="108" customFormat="1"/>
    <row r="43" spans="1:19" s="108" customFormat="1"/>
    <row r="44" spans="1:19" s="108" customFormat="1"/>
    <row r="45" spans="1:19" s="108" customFormat="1"/>
    <row r="46" spans="1:19" s="108" customFormat="1"/>
    <row r="47" spans="1:19" s="108" customFormat="1"/>
    <row r="48" spans="1:19" s="108" customFormat="1"/>
    <row r="49" spans="1:9" s="108" customFormat="1"/>
    <row r="50" spans="1:9" s="108" customFormat="1"/>
    <row r="51" spans="1:9" s="108" customFormat="1"/>
    <row r="52" spans="1:9" s="108" customFormat="1"/>
    <row r="53" spans="1:9" s="108" customFormat="1"/>
    <row r="54" spans="1:9" s="108" customFormat="1"/>
    <row r="55" spans="1:9" s="108" customFormat="1"/>
    <row r="56" spans="1:9" s="108" customFormat="1"/>
    <row r="57" spans="1:9" s="108" customFormat="1"/>
    <row r="58" spans="1:9" s="108" customFormat="1"/>
    <row r="59" spans="1:9" s="108" customFormat="1"/>
    <row r="60" spans="1:9" s="108" customFormat="1"/>
    <row r="61" spans="1:9" ht="16.5">
      <c r="A61" s="241" t="s">
        <v>75</v>
      </c>
      <c r="B61" s="242"/>
      <c r="C61" s="242"/>
      <c r="D61" s="242"/>
      <c r="E61" s="242"/>
      <c r="F61" s="242"/>
      <c r="G61" s="242"/>
      <c r="H61" s="242"/>
      <c r="I61" s="243"/>
    </row>
    <row r="62" spans="1:9" ht="63">
      <c r="A62" s="52" t="s">
        <v>74</v>
      </c>
      <c r="B62" s="50" t="s">
        <v>76</v>
      </c>
      <c r="C62" s="50" t="s">
        <v>77</v>
      </c>
      <c r="D62" s="50" t="s">
        <v>78</v>
      </c>
      <c r="E62" s="50" t="s">
        <v>79</v>
      </c>
      <c r="F62" s="50" t="s">
        <v>80</v>
      </c>
      <c r="G62" s="50" t="s">
        <v>81</v>
      </c>
      <c r="H62" s="50" t="s">
        <v>82</v>
      </c>
      <c r="I62" s="53" t="s">
        <v>18</v>
      </c>
    </row>
    <row r="63" spans="1:9" ht="15">
      <c r="A63" s="54" t="s">
        <v>5</v>
      </c>
      <c r="B63" s="55">
        <v>613</v>
      </c>
      <c r="C63" s="55">
        <v>697</v>
      </c>
      <c r="D63" s="55">
        <v>1246</v>
      </c>
      <c r="E63" s="55">
        <v>8194</v>
      </c>
      <c r="F63" s="55">
        <v>73</v>
      </c>
      <c r="G63" s="55">
        <v>7436</v>
      </c>
      <c r="H63" s="55">
        <v>998</v>
      </c>
      <c r="I63" s="62">
        <v>19257</v>
      </c>
    </row>
    <row r="64" spans="1:9" ht="15">
      <c r="A64" s="54" t="s">
        <v>6</v>
      </c>
      <c r="B64" s="55" t="s">
        <v>71</v>
      </c>
      <c r="C64" s="55" t="s">
        <v>71</v>
      </c>
      <c r="D64" s="55" t="s">
        <v>71</v>
      </c>
      <c r="E64" s="55">
        <v>81</v>
      </c>
      <c r="F64" s="55" t="s">
        <v>71</v>
      </c>
      <c r="G64" s="55">
        <v>44</v>
      </c>
      <c r="H64" s="55" t="s">
        <v>71</v>
      </c>
      <c r="I64" s="62">
        <v>147</v>
      </c>
    </row>
    <row r="65" spans="1:9" ht="29.25">
      <c r="A65" s="54" t="s">
        <v>7</v>
      </c>
      <c r="B65" s="55">
        <v>636</v>
      </c>
      <c r="C65" s="55">
        <v>214</v>
      </c>
      <c r="D65" s="55">
        <v>716</v>
      </c>
      <c r="E65" s="55">
        <v>5649</v>
      </c>
      <c r="F65" s="55">
        <v>39</v>
      </c>
      <c r="G65" s="55">
        <v>3332</v>
      </c>
      <c r="H65" s="55">
        <v>511</v>
      </c>
      <c r="I65" s="62">
        <v>11097</v>
      </c>
    </row>
    <row r="66" spans="1:9" ht="29.25">
      <c r="A66" s="54" t="s">
        <v>8</v>
      </c>
      <c r="B66" s="55">
        <v>295</v>
      </c>
      <c r="C66" s="55">
        <v>39</v>
      </c>
      <c r="D66" s="55">
        <v>772</v>
      </c>
      <c r="E66" s="55">
        <v>2224</v>
      </c>
      <c r="F66" s="55">
        <v>16</v>
      </c>
      <c r="G66" s="55">
        <v>2881</v>
      </c>
      <c r="H66" s="55">
        <v>395</v>
      </c>
      <c r="I66" s="62">
        <v>6622</v>
      </c>
    </row>
    <row r="67" spans="1:9" ht="29.25">
      <c r="A67" s="54" t="s">
        <v>9</v>
      </c>
      <c r="B67" s="55">
        <v>66</v>
      </c>
      <c r="C67" s="55" t="s">
        <v>71</v>
      </c>
      <c r="D67" s="55">
        <v>51</v>
      </c>
      <c r="E67" s="55">
        <v>671</v>
      </c>
      <c r="F67" s="55" t="s">
        <v>71</v>
      </c>
      <c r="G67" s="55">
        <v>327</v>
      </c>
      <c r="H67" s="55">
        <v>43</v>
      </c>
      <c r="I67" s="62">
        <v>1197</v>
      </c>
    </row>
    <row r="68" spans="1:9" ht="29.25">
      <c r="A68" s="54" t="s">
        <v>10</v>
      </c>
      <c r="B68" s="55">
        <v>479</v>
      </c>
      <c r="C68" s="55">
        <v>114</v>
      </c>
      <c r="D68" s="55">
        <v>660</v>
      </c>
      <c r="E68" s="55">
        <v>3870</v>
      </c>
      <c r="F68" s="55">
        <v>22</v>
      </c>
      <c r="G68" s="55">
        <v>1845</v>
      </c>
      <c r="H68" s="55">
        <v>227</v>
      </c>
      <c r="I68" s="62">
        <v>7217</v>
      </c>
    </row>
    <row r="69" spans="1:9" ht="29.25">
      <c r="A69" s="54" t="s">
        <v>11</v>
      </c>
      <c r="B69" s="55">
        <v>139</v>
      </c>
      <c r="C69" s="55" t="s">
        <v>71</v>
      </c>
      <c r="D69" s="55">
        <v>103</v>
      </c>
      <c r="E69" s="55">
        <v>832</v>
      </c>
      <c r="F69" s="55" t="s">
        <v>71</v>
      </c>
      <c r="G69" s="55">
        <v>598</v>
      </c>
      <c r="H69" s="55">
        <v>60</v>
      </c>
      <c r="I69" s="62">
        <v>1792</v>
      </c>
    </row>
    <row r="70" spans="1:9" ht="29.25">
      <c r="A70" s="54" t="s">
        <v>12</v>
      </c>
      <c r="B70" s="55" t="s">
        <v>71</v>
      </c>
      <c r="C70" s="55">
        <v>19</v>
      </c>
      <c r="D70" s="55">
        <v>25</v>
      </c>
      <c r="E70" s="55">
        <v>194</v>
      </c>
      <c r="F70" s="55" t="s">
        <v>71</v>
      </c>
      <c r="G70" s="55">
        <v>198</v>
      </c>
      <c r="H70" s="55">
        <v>21</v>
      </c>
      <c r="I70" s="62">
        <v>474</v>
      </c>
    </row>
    <row r="71" spans="1:9" ht="29.25">
      <c r="A71" s="54" t="s">
        <v>72</v>
      </c>
      <c r="B71" s="55">
        <v>508</v>
      </c>
      <c r="C71" s="55">
        <v>133</v>
      </c>
      <c r="D71" s="55">
        <v>1434</v>
      </c>
      <c r="E71" s="55">
        <v>7155</v>
      </c>
      <c r="F71" s="55">
        <v>39</v>
      </c>
      <c r="G71" s="55">
        <v>8508</v>
      </c>
      <c r="H71" s="55">
        <v>958</v>
      </c>
      <c r="I71" s="62">
        <v>18735</v>
      </c>
    </row>
    <row r="72" spans="1:9" ht="43.5">
      <c r="A72" s="54" t="s">
        <v>14</v>
      </c>
      <c r="B72" s="55">
        <v>3733</v>
      </c>
      <c r="C72" s="55">
        <v>324</v>
      </c>
      <c r="D72" s="55">
        <v>3564</v>
      </c>
      <c r="E72" s="55">
        <v>29615</v>
      </c>
      <c r="F72" s="55">
        <v>143</v>
      </c>
      <c r="G72" s="55">
        <v>15979</v>
      </c>
      <c r="H72" s="55">
        <v>1999</v>
      </c>
      <c r="I72" s="62">
        <v>55357</v>
      </c>
    </row>
    <row r="73" spans="1:9" ht="43.5">
      <c r="A73" s="54" t="s">
        <v>15</v>
      </c>
      <c r="B73" s="55">
        <v>1108</v>
      </c>
      <c r="C73" s="55">
        <v>380</v>
      </c>
      <c r="D73" s="55">
        <v>912</v>
      </c>
      <c r="E73" s="55">
        <v>10297</v>
      </c>
      <c r="F73" s="55">
        <v>65</v>
      </c>
      <c r="G73" s="55">
        <v>8152</v>
      </c>
      <c r="H73" s="55">
        <v>990</v>
      </c>
      <c r="I73" s="62">
        <v>21904</v>
      </c>
    </row>
    <row r="74" spans="1:9" ht="29.25">
      <c r="A74" s="54" t="s">
        <v>16</v>
      </c>
      <c r="B74" s="55">
        <v>23</v>
      </c>
      <c r="C74" s="55" t="s">
        <v>71</v>
      </c>
      <c r="D74" s="55" t="s">
        <v>71</v>
      </c>
      <c r="E74" s="55">
        <v>93</v>
      </c>
      <c r="F74" s="55" t="s">
        <v>71</v>
      </c>
      <c r="G74" s="55">
        <v>90</v>
      </c>
      <c r="H74" s="55" t="s">
        <v>71</v>
      </c>
      <c r="I74" s="62">
        <v>234</v>
      </c>
    </row>
    <row r="75" spans="1:9" ht="29.25">
      <c r="A75" s="54" t="s">
        <v>17</v>
      </c>
      <c r="B75" s="55">
        <v>26</v>
      </c>
      <c r="C75" s="55" t="s">
        <v>71</v>
      </c>
      <c r="D75" s="55">
        <v>33</v>
      </c>
      <c r="E75" s="55">
        <v>180</v>
      </c>
      <c r="F75" s="55" t="s">
        <v>71</v>
      </c>
      <c r="G75" s="55">
        <v>154</v>
      </c>
      <c r="H75" s="55">
        <v>25</v>
      </c>
      <c r="I75" s="62">
        <v>429</v>
      </c>
    </row>
    <row r="76" spans="1:9" ht="30">
      <c r="A76" s="58" t="s">
        <v>18</v>
      </c>
      <c r="B76" s="59">
        <v>7649</v>
      </c>
      <c r="C76" s="59">
        <v>2021</v>
      </c>
      <c r="D76" s="59">
        <v>9543</v>
      </c>
      <c r="E76" s="59">
        <v>69055</v>
      </c>
      <c r="F76" s="59">
        <v>412</v>
      </c>
      <c r="G76" s="59">
        <v>49544</v>
      </c>
      <c r="H76" s="59">
        <v>6238</v>
      </c>
      <c r="I76" s="60">
        <f>SUM(I63:I75)</f>
        <v>144462</v>
      </c>
    </row>
    <row r="78" spans="1:9" ht="16.5">
      <c r="A78" s="247" t="s">
        <v>83</v>
      </c>
      <c r="B78" s="248"/>
      <c r="C78" s="248"/>
      <c r="D78" s="248"/>
      <c r="E78" s="248"/>
      <c r="F78" s="248"/>
      <c r="G78" s="248"/>
      <c r="H78" s="248"/>
      <c r="I78" s="249"/>
    </row>
    <row r="79" spans="1:9" ht="63">
      <c r="A79" s="52" t="s">
        <v>20</v>
      </c>
      <c r="B79" s="50" t="s">
        <v>76</v>
      </c>
      <c r="C79" s="50" t="s">
        <v>77</v>
      </c>
      <c r="D79" s="50" t="s">
        <v>78</v>
      </c>
      <c r="E79" s="50" t="s">
        <v>79</v>
      </c>
      <c r="F79" s="50" t="s">
        <v>80</v>
      </c>
      <c r="G79" s="50" t="s">
        <v>82</v>
      </c>
      <c r="H79" s="50" t="s">
        <v>81</v>
      </c>
      <c r="I79" s="53" t="s">
        <v>18</v>
      </c>
    </row>
    <row r="80" spans="1:9" ht="15">
      <c r="A80" s="54" t="s">
        <v>5</v>
      </c>
      <c r="B80" s="63">
        <f t="shared" ref="B80:I80" si="15">B63/B$76</f>
        <v>8.0141194927441498E-2</v>
      </c>
      <c r="C80" s="63">
        <f t="shared" si="15"/>
        <v>0.34487877288471053</v>
      </c>
      <c r="D80" s="63">
        <f t="shared" si="15"/>
        <v>0.13056690768102275</v>
      </c>
      <c r="E80" s="63">
        <f t="shared" si="15"/>
        <v>0.11865903989573529</v>
      </c>
      <c r="F80" s="63">
        <f t="shared" si="15"/>
        <v>0.17718446601941748</v>
      </c>
      <c r="G80" s="63">
        <f t="shared" si="15"/>
        <v>0.15008880994671403</v>
      </c>
      <c r="H80" s="63">
        <f t="shared" si="15"/>
        <v>0.1599871753767233</v>
      </c>
      <c r="I80" s="64">
        <f t="shared" si="15"/>
        <v>0.13330149104954936</v>
      </c>
    </row>
    <row r="81" spans="1:9" ht="15">
      <c r="A81" s="54" t="s">
        <v>6</v>
      </c>
      <c r="B81" s="63" t="s">
        <v>71</v>
      </c>
      <c r="C81" s="63" t="s">
        <v>71</v>
      </c>
      <c r="D81" s="63" t="s">
        <v>71</v>
      </c>
      <c r="E81" s="206">
        <f t="shared" ref="E81:I81" si="16">E64/E$76</f>
        <v>1.1729780609658967E-3</v>
      </c>
      <c r="F81" s="63" t="s">
        <v>71</v>
      </c>
      <c r="G81" s="206">
        <f t="shared" si="16"/>
        <v>8.8809946714031975E-4</v>
      </c>
      <c r="H81" s="63" t="s">
        <v>71</v>
      </c>
      <c r="I81" s="207">
        <f t="shared" si="16"/>
        <v>1.0175686339660257E-3</v>
      </c>
    </row>
    <row r="82" spans="1:9" ht="29.25">
      <c r="A82" s="54" t="s">
        <v>7</v>
      </c>
      <c r="B82" s="63">
        <f t="shared" ref="B82:I82" si="17">B65/B$76</f>
        <v>8.3148123937769644E-2</v>
      </c>
      <c r="C82" s="63">
        <f t="shared" si="17"/>
        <v>0.10588817417120237</v>
      </c>
      <c r="D82" s="63">
        <f t="shared" si="17"/>
        <v>7.5028816933878237E-2</v>
      </c>
      <c r="E82" s="63">
        <f t="shared" si="17"/>
        <v>8.1804358844399391E-2</v>
      </c>
      <c r="F82" s="63">
        <f t="shared" si="17"/>
        <v>9.4660194174757281E-2</v>
      </c>
      <c r="G82" s="63">
        <f t="shared" si="17"/>
        <v>6.725335055708058E-2</v>
      </c>
      <c r="H82" s="63">
        <f t="shared" si="17"/>
        <v>8.1917281179865339E-2</v>
      </c>
      <c r="I82" s="64">
        <f t="shared" si="17"/>
        <v>7.6816048511027121E-2</v>
      </c>
    </row>
    <row r="83" spans="1:9" ht="29.25">
      <c r="A83" s="54" t="s">
        <v>8</v>
      </c>
      <c r="B83" s="63">
        <f t="shared" ref="B83:I83" si="18">B66/B$76</f>
        <v>3.8567132958556676E-2</v>
      </c>
      <c r="C83" s="63">
        <f t="shared" si="18"/>
        <v>1.9297377535873329E-2</v>
      </c>
      <c r="D83" s="63">
        <f t="shared" si="18"/>
        <v>8.0896992559991623E-2</v>
      </c>
      <c r="E83" s="63">
        <f t="shared" si="18"/>
        <v>3.2206212439359928E-2</v>
      </c>
      <c r="F83" s="63">
        <f t="shared" si="18"/>
        <v>3.8834951456310676E-2</v>
      </c>
      <c r="G83" s="63">
        <f t="shared" si="18"/>
        <v>5.8150331018892297E-2</v>
      </c>
      <c r="H83" s="63">
        <f t="shared" si="18"/>
        <v>6.332157742866304E-2</v>
      </c>
      <c r="I83" s="64">
        <f t="shared" si="18"/>
        <v>4.5839044177707636E-2</v>
      </c>
    </row>
    <row r="84" spans="1:9" ht="29.25">
      <c r="A84" s="54" t="s">
        <v>9</v>
      </c>
      <c r="B84" s="63">
        <f t="shared" ref="B84:I84" si="19">B67/B$76</f>
        <v>8.6285788992025107E-3</v>
      </c>
      <c r="C84" s="63" t="s">
        <v>71</v>
      </c>
      <c r="D84" s="63">
        <f t="shared" si="19"/>
        <v>5.3442313737818298E-3</v>
      </c>
      <c r="E84" s="63">
        <f t="shared" si="19"/>
        <v>9.716892332198971E-3</v>
      </c>
      <c r="F84" s="63" t="s">
        <v>71</v>
      </c>
      <c r="G84" s="63">
        <f t="shared" si="19"/>
        <v>6.6001937671564667E-3</v>
      </c>
      <c r="H84" s="63">
        <f t="shared" si="19"/>
        <v>6.8932350112215456E-3</v>
      </c>
      <c r="I84" s="64">
        <f t="shared" si="19"/>
        <v>8.2859160194376381E-3</v>
      </c>
    </row>
    <row r="85" spans="1:9" ht="29.25">
      <c r="A85" s="54" t="s">
        <v>10</v>
      </c>
      <c r="B85" s="63">
        <f t="shared" ref="B85:I85" si="20">B68/B$76</f>
        <v>6.2622565041181855E-2</v>
      </c>
      <c r="C85" s="63">
        <f t="shared" si="20"/>
        <v>5.6407718951014346E-2</v>
      </c>
      <c r="D85" s="63">
        <f t="shared" si="20"/>
        <v>6.916064130776485E-2</v>
      </c>
      <c r="E85" s="63">
        <f t="shared" si="20"/>
        <v>5.6042285135037291E-2</v>
      </c>
      <c r="F85" s="63">
        <f t="shared" si="20"/>
        <v>5.3398058252427182E-2</v>
      </c>
      <c r="G85" s="63">
        <f t="shared" si="20"/>
        <v>3.7239625383497496E-2</v>
      </c>
      <c r="H85" s="63">
        <f t="shared" si="20"/>
        <v>3.6389868547611413E-2</v>
      </c>
      <c r="I85" s="64">
        <f t="shared" si="20"/>
        <v>4.995777436280821E-2</v>
      </c>
    </row>
    <row r="86" spans="1:9" ht="29.25">
      <c r="A86" s="54" t="s">
        <v>11</v>
      </c>
      <c r="B86" s="63">
        <f t="shared" ref="B86:I86" si="21">B69/B$76</f>
        <v>1.8172310105896195E-2</v>
      </c>
      <c r="C86" s="63" t="s">
        <v>71</v>
      </c>
      <c r="D86" s="63">
        <f t="shared" si="21"/>
        <v>1.079325159802997E-2</v>
      </c>
      <c r="E86" s="63">
        <f t="shared" si="21"/>
        <v>1.2048367243501557E-2</v>
      </c>
      <c r="F86" s="63" t="s">
        <v>71</v>
      </c>
      <c r="G86" s="63">
        <f t="shared" si="21"/>
        <v>1.2070079121588891E-2</v>
      </c>
      <c r="H86" s="63">
        <f t="shared" si="21"/>
        <v>9.6184674575184349E-3</v>
      </c>
      <c r="I86" s="64">
        <f t="shared" si="21"/>
        <v>1.2404646204538218E-2</v>
      </c>
    </row>
    <row r="87" spans="1:9" ht="29.25">
      <c r="A87" s="54" t="s">
        <v>12</v>
      </c>
      <c r="B87" s="63" t="s">
        <v>71</v>
      </c>
      <c r="C87" s="63">
        <f t="shared" ref="C87:I87" si="22">C70/C$76</f>
        <v>9.4012864918357249E-3</v>
      </c>
      <c r="D87" s="206">
        <f t="shared" si="22"/>
        <v>2.6197212616577595E-3</v>
      </c>
      <c r="E87" s="206">
        <f t="shared" si="22"/>
        <v>2.8093548620664686E-3</v>
      </c>
      <c r="F87" s="63" t="s">
        <v>71</v>
      </c>
      <c r="G87" s="206">
        <f t="shared" si="22"/>
        <v>3.9964476021314387E-3</v>
      </c>
      <c r="H87" s="206">
        <f t="shared" si="22"/>
        <v>3.3664636101314524E-3</v>
      </c>
      <c r="I87" s="207">
        <f t="shared" si="22"/>
        <v>3.281139676870042E-3</v>
      </c>
    </row>
    <row r="88" spans="1:9" ht="29.25">
      <c r="A88" s="54" t="s">
        <v>72</v>
      </c>
      <c r="B88" s="63">
        <f t="shared" ref="B88:I88" si="23">B71/B$76</f>
        <v>6.6413910315073862E-2</v>
      </c>
      <c r="C88" s="63">
        <f t="shared" si="23"/>
        <v>6.580900544285008E-2</v>
      </c>
      <c r="D88" s="63">
        <f t="shared" si="23"/>
        <v>0.15026721156868908</v>
      </c>
      <c r="E88" s="63">
        <f t="shared" si="23"/>
        <v>0.10361306205198755</v>
      </c>
      <c r="F88" s="63">
        <f t="shared" si="23"/>
        <v>9.4660194174757281E-2</v>
      </c>
      <c r="G88" s="63">
        <f t="shared" si="23"/>
        <v>0.17172614241886</v>
      </c>
      <c r="H88" s="63">
        <f t="shared" si="23"/>
        <v>0.1535748637383777</v>
      </c>
      <c r="I88" s="64">
        <f t="shared" si="23"/>
        <v>0.12968808406362919</v>
      </c>
    </row>
    <row r="89" spans="1:9" ht="43.5">
      <c r="A89" s="54" t="s">
        <v>14</v>
      </c>
      <c r="B89" s="63">
        <f t="shared" ref="B89:I89" si="24">B72/B$76</f>
        <v>0.48803765198065108</v>
      </c>
      <c r="C89" s="63">
        <f t="shared" si="24"/>
        <v>0.1603166749134092</v>
      </c>
      <c r="D89" s="63">
        <f t="shared" si="24"/>
        <v>0.37346746306193024</v>
      </c>
      <c r="E89" s="63">
        <f t="shared" si="24"/>
        <v>0.42886105278401276</v>
      </c>
      <c r="F89" s="63">
        <f t="shared" si="24"/>
        <v>0.34708737864077671</v>
      </c>
      <c r="G89" s="63">
        <f t="shared" si="24"/>
        <v>0.32252139512352657</v>
      </c>
      <c r="H89" s="63">
        <f t="shared" si="24"/>
        <v>0.32045527412632252</v>
      </c>
      <c r="I89" s="64">
        <f t="shared" si="24"/>
        <v>0.38319419639766861</v>
      </c>
    </row>
    <row r="90" spans="1:9" ht="43.5">
      <c r="A90" s="54" t="s">
        <v>15</v>
      </c>
      <c r="B90" s="63">
        <f t="shared" ref="B90:I90" si="25">B73/B$76</f>
        <v>0.14485553667146031</v>
      </c>
      <c r="C90" s="63">
        <f t="shared" si="25"/>
        <v>0.18802572983671451</v>
      </c>
      <c r="D90" s="63">
        <f t="shared" si="25"/>
        <v>9.5567431625275076E-2</v>
      </c>
      <c r="E90" s="63">
        <f t="shared" si="25"/>
        <v>0.14911302584896097</v>
      </c>
      <c r="F90" s="63">
        <f t="shared" si="25"/>
        <v>0.15776699029126215</v>
      </c>
      <c r="G90" s="63">
        <f t="shared" si="25"/>
        <v>0.16454061036654288</v>
      </c>
      <c r="H90" s="63">
        <f t="shared" si="25"/>
        <v>0.15870471304905417</v>
      </c>
      <c r="I90" s="64">
        <f t="shared" si="25"/>
        <v>0.15162464869654305</v>
      </c>
    </row>
    <row r="91" spans="1:9" ht="29.25">
      <c r="A91" s="54" t="s">
        <v>16</v>
      </c>
      <c r="B91" s="206">
        <f t="shared" ref="B91:I91" si="26">B74/B$76</f>
        <v>3.0069290103281474E-3</v>
      </c>
      <c r="C91" s="63" t="s">
        <v>71</v>
      </c>
      <c r="D91" s="63" t="s">
        <v>71</v>
      </c>
      <c r="E91" s="206">
        <f t="shared" si="26"/>
        <v>1.3467525885164E-3</v>
      </c>
      <c r="F91" s="63" t="s">
        <v>71</v>
      </c>
      <c r="G91" s="206">
        <f t="shared" si="26"/>
        <v>1.8165670918779268E-3</v>
      </c>
      <c r="H91" s="63" t="s">
        <v>71</v>
      </c>
      <c r="I91" s="207">
        <f t="shared" si="26"/>
        <v>1.6198031316193879E-3</v>
      </c>
    </row>
    <row r="92" spans="1:9" ht="29.25">
      <c r="A92" s="54" t="s">
        <v>17</v>
      </c>
      <c r="B92" s="206">
        <f t="shared" ref="B92:I92" si="27">B75/B$76</f>
        <v>3.3991371421100798E-3</v>
      </c>
      <c r="C92" s="63" t="s">
        <v>71</v>
      </c>
      <c r="D92" s="206">
        <f t="shared" si="27"/>
        <v>3.4580320653882428E-3</v>
      </c>
      <c r="E92" s="206">
        <f t="shared" si="27"/>
        <v>2.6066179132575485E-3</v>
      </c>
      <c r="F92" s="63" t="s">
        <v>71</v>
      </c>
      <c r="G92" s="206">
        <f t="shared" si="27"/>
        <v>3.1083481349911189E-3</v>
      </c>
      <c r="H92" s="206">
        <f t="shared" si="27"/>
        <v>4.0076947739660146E-3</v>
      </c>
      <c r="I92" s="207">
        <f t="shared" si="27"/>
        <v>2.9696390746355443E-3</v>
      </c>
    </row>
    <row r="93" spans="1:9" ht="30">
      <c r="A93" s="58" t="s">
        <v>18</v>
      </c>
      <c r="B93" s="64">
        <f t="shared" ref="B93:I93" si="28">B76/B$76</f>
        <v>1</v>
      </c>
      <c r="C93" s="64">
        <f t="shared" si="28"/>
        <v>1</v>
      </c>
      <c r="D93" s="64">
        <f t="shared" si="28"/>
        <v>1</v>
      </c>
      <c r="E93" s="64">
        <f t="shared" si="28"/>
        <v>1</v>
      </c>
      <c r="F93" s="64">
        <f t="shared" si="28"/>
        <v>1</v>
      </c>
      <c r="G93" s="64">
        <f t="shared" si="28"/>
        <v>1</v>
      </c>
      <c r="H93" s="64">
        <f t="shared" si="28"/>
        <v>1</v>
      </c>
      <c r="I93" s="64">
        <f t="shared" si="28"/>
        <v>1</v>
      </c>
    </row>
    <row r="95" spans="1:9" ht="16.5">
      <c r="A95" s="244" t="s">
        <v>84</v>
      </c>
      <c r="B95" s="245"/>
      <c r="C95" s="245"/>
      <c r="D95" s="246"/>
    </row>
    <row r="96" spans="1:9" ht="31.5">
      <c r="A96" s="52" t="s">
        <v>20</v>
      </c>
      <c r="B96" s="50" t="s">
        <v>48</v>
      </c>
      <c r="C96" s="50" t="s">
        <v>49</v>
      </c>
      <c r="D96" s="53" t="s">
        <v>85</v>
      </c>
    </row>
    <row r="97" spans="1:4" ht="15">
      <c r="A97" s="65" t="s">
        <v>5</v>
      </c>
      <c r="B97" s="66">
        <v>3784</v>
      </c>
      <c r="C97" s="66">
        <v>15473</v>
      </c>
      <c r="D97" s="62">
        <f>SUM(Table7[[#This Row],[Female]:[Male]])</f>
        <v>19257</v>
      </c>
    </row>
    <row r="98" spans="1:4" ht="15">
      <c r="A98" s="65" t="s">
        <v>6</v>
      </c>
      <c r="B98" s="66">
        <v>69</v>
      </c>
      <c r="C98" s="66">
        <v>78</v>
      </c>
      <c r="D98" s="62">
        <f>SUM(Table7[[#This Row],[Female]:[Male]])</f>
        <v>147</v>
      </c>
    </row>
    <row r="99" spans="1:4" ht="28.5">
      <c r="A99" s="65" t="s">
        <v>7</v>
      </c>
      <c r="B99" s="66">
        <v>3168</v>
      </c>
      <c r="C99" s="66">
        <v>7929</v>
      </c>
      <c r="D99" s="62">
        <f>SUM(Table7[[#This Row],[Female]:[Male]])</f>
        <v>11097</v>
      </c>
    </row>
    <row r="100" spans="1:4" ht="28.5">
      <c r="A100" s="65" t="s">
        <v>8</v>
      </c>
      <c r="B100" s="66">
        <v>1942</v>
      </c>
      <c r="C100" s="66">
        <v>4680</v>
      </c>
      <c r="D100" s="62">
        <f>SUM(Table7[[#This Row],[Female]:[Male]])</f>
        <v>6622</v>
      </c>
    </row>
    <row r="101" spans="1:4" ht="28.5">
      <c r="A101" s="65" t="s">
        <v>9</v>
      </c>
      <c r="B101" s="66">
        <v>558</v>
      </c>
      <c r="C101" s="66">
        <v>639</v>
      </c>
      <c r="D101" s="62">
        <f>SUM(Table7[[#This Row],[Female]:[Male]])</f>
        <v>1197</v>
      </c>
    </row>
    <row r="102" spans="1:4" ht="28.5">
      <c r="A102" s="65" t="s">
        <v>10</v>
      </c>
      <c r="B102" s="66">
        <v>3154</v>
      </c>
      <c r="C102" s="66">
        <v>4063</v>
      </c>
      <c r="D102" s="62">
        <f>SUM(Table7[[#This Row],[Female]:[Male]])</f>
        <v>7217</v>
      </c>
    </row>
    <row r="103" spans="1:4" ht="28.5">
      <c r="A103" s="65" t="s">
        <v>11</v>
      </c>
      <c r="B103" s="66">
        <v>793</v>
      </c>
      <c r="C103" s="66">
        <v>999</v>
      </c>
      <c r="D103" s="62">
        <f>SUM(Table7[[#This Row],[Female]:[Male]])</f>
        <v>1792</v>
      </c>
    </row>
    <row r="104" spans="1:4" ht="28.5">
      <c r="A104" s="65" t="s">
        <v>12</v>
      </c>
      <c r="B104" s="66">
        <v>196</v>
      </c>
      <c r="C104" s="66">
        <v>278</v>
      </c>
      <c r="D104" s="62">
        <f>SUM(Table7[[#This Row],[Female]:[Male]])</f>
        <v>474</v>
      </c>
    </row>
    <row r="105" spans="1:4" ht="28.5">
      <c r="A105" s="65" t="s">
        <v>72</v>
      </c>
      <c r="B105" s="66">
        <v>5669</v>
      </c>
      <c r="C105" s="66">
        <v>13066</v>
      </c>
      <c r="D105" s="62">
        <f>SUM(Table7[[#This Row],[Female]:[Male]])</f>
        <v>18735</v>
      </c>
    </row>
    <row r="106" spans="1:4" ht="42.75">
      <c r="A106" s="65" t="s">
        <v>14</v>
      </c>
      <c r="B106" s="66">
        <v>23684</v>
      </c>
      <c r="C106" s="66">
        <v>31673</v>
      </c>
      <c r="D106" s="62">
        <f>SUM(Table7[[#This Row],[Female]:[Male]])</f>
        <v>55357</v>
      </c>
    </row>
    <row r="107" spans="1:4" ht="42.75">
      <c r="A107" s="65" t="s">
        <v>15</v>
      </c>
      <c r="B107" s="66">
        <v>7722</v>
      </c>
      <c r="C107" s="66">
        <v>14182</v>
      </c>
      <c r="D107" s="62">
        <f>SUM(Table7[[#This Row],[Female]:[Male]])</f>
        <v>21904</v>
      </c>
    </row>
    <row r="108" spans="1:4" ht="28.5">
      <c r="A108" s="65" t="s">
        <v>16</v>
      </c>
      <c r="B108" s="66">
        <v>82</v>
      </c>
      <c r="C108" s="66">
        <v>152</v>
      </c>
      <c r="D108" s="62">
        <f>SUM(Table7[[#This Row],[Female]:[Male]])</f>
        <v>234</v>
      </c>
    </row>
    <row r="109" spans="1:4" ht="28.5">
      <c r="A109" s="65" t="s">
        <v>17</v>
      </c>
      <c r="B109" s="66">
        <v>204</v>
      </c>
      <c r="C109" s="66">
        <v>225</v>
      </c>
      <c r="D109" s="62">
        <f>SUM(Table7[[#This Row],[Female]:[Male]])</f>
        <v>429</v>
      </c>
    </row>
    <row r="110" spans="1:4" ht="30">
      <c r="A110" s="67" t="s">
        <v>85</v>
      </c>
      <c r="B110" s="68">
        <f>SUM(B97:B109)</f>
        <v>51025</v>
      </c>
      <c r="C110" s="68">
        <f>SUM(C97:C109)</f>
        <v>93437</v>
      </c>
      <c r="D110" s="62">
        <f>SUM(Table7[[#This Row],[Female]:[Male]])</f>
        <v>144462</v>
      </c>
    </row>
    <row r="112" spans="1:4" ht="16.5">
      <c r="A112" s="241" t="s">
        <v>86</v>
      </c>
      <c r="B112" s="242"/>
      <c r="C112" s="242"/>
      <c r="D112" s="243"/>
    </row>
    <row r="113" spans="1:4" ht="31.5">
      <c r="A113" s="52" t="s">
        <v>20</v>
      </c>
      <c r="B113" s="50" t="s">
        <v>48</v>
      </c>
      <c r="C113" s="50" t="s">
        <v>49</v>
      </c>
      <c r="D113" s="53" t="s">
        <v>85</v>
      </c>
    </row>
    <row r="114" spans="1:4" ht="15">
      <c r="A114" s="65" t="s">
        <v>5</v>
      </c>
      <c r="B114" s="61">
        <f t="shared" ref="B114:C127" si="29">B97/B$110</f>
        <v>7.4159725624693779E-2</v>
      </c>
      <c r="C114" s="61">
        <f t="shared" si="29"/>
        <v>0.16559821055898627</v>
      </c>
      <c r="D114" s="169">
        <f t="shared" ref="D114" si="30">D97/D$110</f>
        <v>0.13330149104954936</v>
      </c>
    </row>
    <row r="115" spans="1:4" ht="15">
      <c r="A115" s="65" t="s">
        <v>6</v>
      </c>
      <c r="B115" s="179">
        <f t="shared" si="29"/>
        <v>1.3522782949534542E-3</v>
      </c>
      <c r="C115" s="179">
        <f t="shared" ref="C115:D115" si="31">C98/C$110</f>
        <v>8.3478707578368318E-4</v>
      </c>
      <c r="D115" s="178">
        <f t="shared" si="31"/>
        <v>1.0175686339660257E-3</v>
      </c>
    </row>
    <row r="116" spans="1:4" ht="28.5">
      <c r="A116" s="65" t="s">
        <v>7</v>
      </c>
      <c r="B116" s="61">
        <f t="shared" si="29"/>
        <v>6.2087212150906415E-2</v>
      </c>
      <c r="C116" s="61">
        <f t="shared" ref="C116:D116" si="32">C99/C$110</f>
        <v>8.4859316972933641E-2</v>
      </c>
      <c r="D116" s="169">
        <f t="shared" si="32"/>
        <v>7.6816048511027121E-2</v>
      </c>
    </row>
    <row r="117" spans="1:4" ht="28.5">
      <c r="A117" s="65" t="s">
        <v>8</v>
      </c>
      <c r="B117" s="61">
        <f t="shared" si="29"/>
        <v>3.8059774620284176E-2</v>
      </c>
      <c r="C117" s="61">
        <f t="shared" ref="C117:D117" si="33">C100/C$110</f>
        <v>5.0087224547020991E-2</v>
      </c>
      <c r="D117" s="169">
        <f t="shared" si="33"/>
        <v>4.5839044177707636E-2</v>
      </c>
    </row>
    <row r="118" spans="1:4" ht="28.5">
      <c r="A118" s="65" t="s">
        <v>9</v>
      </c>
      <c r="B118" s="61">
        <f t="shared" si="29"/>
        <v>1.0935815776580107E-2</v>
      </c>
      <c r="C118" s="61">
        <f t="shared" ref="C118:D118" si="34">C101/C$110</f>
        <v>6.8388325823817118E-3</v>
      </c>
      <c r="D118" s="169">
        <f t="shared" si="34"/>
        <v>8.2859160194376381E-3</v>
      </c>
    </row>
    <row r="119" spans="1:4" ht="28.5">
      <c r="A119" s="65" t="s">
        <v>10</v>
      </c>
      <c r="B119" s="61">
        <f t="shared" si="29"/>
        <v>6.1812836844683978E-2</v>
      </c>
      <c r="C119" s="61">
        <f t="shared" ref="C119:D119" si="35">C102/C$110</f>
        <v>4.3483844729603906E-2</v>
      </c>
      <c r="D119" s="169">
        <f t="shared" si="35"/>
        <v>4.995777436280821E-2</v>
      </c>
    </row>
    <row r="120" spans="1:4" ht="28.5">
      <c r="A120" s="65" t="s">
        <v>11</v>
      </c>
      <c r="B120" s="61">
        <f t="shared" si="29"/>
        <v>1.554140127388535E-2</v>
      </c>
      <c r="C120" s="61">
        <f t="shared" ref="C120:D120" si="36">C103/C$110</f>
        <v>1.0691696009075633E-2</v>
      </c>
      <c r="D120" s="169">
        <f t="shared" si="36"/>
        <v>1.2404646204538218E-2</v>
      </c>
    </row>
    <row r="121" spans="1:4" ht="28.5">
      <c r="A121" s="65" t="s">
        <v>12</v>
      </c>
      <c r="B121" s="179">
        <f t="shared" si="29"/>
        <v>3.8412542871141598E-3</v>
      </c>
      <c r="C121" s="179">
        <f t="shared" ref="C121:D121" si="37">C104/C$110</f>
        <v>2.9752667572803065E-3</v>
      </c>
      <c r="D121" s="178">
        <f t="shared" si="37"/>
        <v>3.281139676870042E-3</v>
      </c>
    </row>
    <row r="122" spans="1:4" ht="28.5">
      <c r="A122" s="65" t="s">
        <v>72</v>
      </c>
      <c r="B122" s="61">
        <f t="shared" si="29"/>
        <v>0.11110240078392945</v>
      </c>
      <c r="C122" s="61">
        <f t="shared" ref="C122:D122" si="38">C105/C$110</f>
        <v>0.1398375375921744</v>
      </c>
      <c r="D122" s="169">
        <f t="shared" si="38"/>
        <v>0.12968808406362919</v>
      </c>
    </row>
    <row r="123" spans="1:4" ht="42.75">
      <c r="A123" s="65" t="s">
        <v>14</v>
      </c>
      <c r="B123" s="61">
        <f t="shared" si="29"/>
        <v>0.46416462518373347</v>
      </c>
      <c r="C123" s="61">
        <f t="shared" ref="C123:D123" si="39">C106/C$110</f>
        <v>0.33897706476021278</v>
      </c>
      <c r="D123" s="169">
        <f t="shared" si="39"/>
        <v>0.38319419639766861</v>
      </c>
    </row>
    <row r="124" spans="1:4" ht="42.75">
      <c r="A124" s="65" t="s">
        <v>15</v>
      </c>
      <c r="B124" s="61">
        <f t="shared" si="29"/>
        <v>0.15133757961783439</v>
      </c>
      <c r="C124" s="61">
        <f t="shared" ref="C124:D124" si="40">C107/C$110</f>
        <v>0.15178141421492555</v>
      </c>
      <c r="D124" s="169">
        <f t="shared" si="40"/>
        <v>0.15162464869654305</v>
      </c>
    </row>
    <row r="125" spans="1:4" ht="28.5">
      <c r="A125" s="65" t="s">
        <v>16</v>
      </c>
      <c r="B125" s="179">
        <f t="shared" si="29"/>
        <v>1.6070553650171485E-3</v>
      </c>
      <c r="C125" s="179">
        <f t="shared" ref="C125:D125" si="41">C108/C$110</f>
        <v>1.6267645579374338E-3</v>
      </c>
      <c r="D125" s="178">
        <f t="shared" si="41"/>
        <v>1.6198031316193879E-3</v>
      </c>
    </row>
    <row r="126" spans="1:4" ht="28.5">
      <c r="A126" s="65" t="s">
        <v>17</v>
      </c>
      <c r="B126" s="179">
        <f t="shared" si="29"/>
        <v>3.9980401763841256E-3</v>
      </c>
      <c r="C126" s="179">
        <f t="shared" ref="C126:D126" si="42">C109/C$110</f>
        <v>2.4080396416837012E-3</v>
      </c>
      <c r="D126" s="178">
        <f t="shared" si="42"/>
        <v>2.9696390746355443E-3</v>
      </c>
    </row>
    <row r="127" spans="1:4" ht="30">
      <c r="A127" s="67" t="s">
        <v>85</v>
      </c>
      <c r="B127" s="169">
        <f t="shared" si="29"/>
        <v>1</v>
      </c>
      <c r="C127" s="169">
        <f t="shared" ref="C127:D127" si="43">C110/C$110</f>
        <v>1</v>
      </c>
      <c r="D127" s="169">
        <f t="shared" si="43"/>
        <v>1</v>
      </c>
    </row>
    <row r="128" spans="1:4" ht="15">
      <c r="B128" s="210"/>
      <c r="C128" s="210"/>
    </row>
    <row r="129" spans="1:4" ht="16.5">
      <c r="A129" s="238" t="s">
        <v>87</v>
      </c>
      <c r="B129" s="239"/>
      <c r="C129" s="239"/>
      <c r="D129" s="240"/>
    </row>
    <row r="130" spans="1:4" ht="31.5">
      <c r="A130" s="52" t="s">
        <v>20</v>
      </c>
      <c r="B130" s="69" t="s">
        <v>88</v>
      </c>
      <c r="C130" s="69" t="s">
        <v>89</v>
      </c>
      <c r="D130" s="70" t="s">
        <v>85</v>
      </c>
    </row>
    <row r="131" spans="1:4" ht="15">
      <c r="A131" s="65" t="s">
        <v>5</v>
      </c>
      <c r="B131" s="66">
        <v>2024</v>
      </c>
      <c r="C131" s="66">
        <v>17233</v>
      </c>
      <c r="D131" s="62">
        <v>19257</v>
      </c>
    </row>
    <row r="132" spans="1:4" ht="15">
      <c r="A132" s="65" t="s">
        <v>6</v>
      </c>
      <c r="B132" s="66" t="s">
        <v>71</v>
      </c>
      <c r="C132" s="66" t="s">
        <v>71</v>
      </c>
      <c r="D132" s="62">
        <v>147</v>
      </c>
    </row>
    <row r="133" spans="1:4" ht="28.5">
      <c r="A133" s="65" t="s">
        <v>7</v>
      </c>
      <c r="B133" s="66">
        <v>2214</v>
      </c>
      <c r="C133" s="66">
        <v>8883</v>
      </c>
      <c r="D133" s="62">
        <v>11097</v>
      </c>
    </row>
    <row r="134" spans="1:4" ht="28.5">
      <c r="A134" s="65" t="s">
        <v>8</v>
      </c>
      <c r="B134" s="66">
        <v>240</v>
      </c>
      <c r="C134" s="66">
        <v>3382</v>
      </c>
      <c r="D134" s="62">
        <v>6622</v>
      </c>
    </row>
    <row r="135" spans="1:4" ht="28.5">
      <c r="A135" s="65" t="s">
        <v>9</v>
      </c>
      <c r="B135" s="66">
        <v>189</v>
      </c>
      <c r="C135" s="66">
        <v>1008</v>
      </c>
      <c r="D135" s="62">
        <v>1197</v>
      </c>
    </row>
    <row r="136" spans="1:4" ht="28.5">
      <c r="A136" s="65" t="s">
        <v>10</v>
      </c>
      <c r="B136" s="66">
        <v>997</v>
      </c>
      <c r="C136" s="66">
        <v>6220</v>
      </c>
      <c r="D136" s="62">
        <v>7217</v>
      </c>
    </row>
    <row r="137" spans="1:4" ht="28.5">
      <c r="A137" s="65" t="s">
        <v>11</v>
      </c>
      <c r="B137" s="66">
        <v>169</v>
      </c>
      <c r="C137" s="66">
        <v>1623</v>
      </c>
      <c r="D137" s="62">
        <v>1792</v>
      </c>
    </row>
    <row r="138" spans="1:4" ht="28.5">
      <c r="A138" s="65" t="s">
        <v>12</v>
      </c>
      <c r="B138" s="66">
        <v>56</v>
      </c>
      <c r="C138" s="66">
        <v>418</v>
      </c>
      <c r="D138" s="62">
        <v>474</v>
      </c>
    </row>
    <row r="139" spans="1:4" ht="28.5">
      <c r="A139" s="65" t="s">
        <v>72</v>
      </c>
      <c r="B139" s="66">
        <v>1255</v>
      </c>
      <c r="C139" s="66">
        <v>17480</v>
      </c>
      <c r="D139" s="62">
        <v>18735</v>
      </c>
    </row>
    <row r="140" spans="1:4" ht="42.75">
      <c r="A140" s="65" t="s">
        <v>14</v>
      </c>
      <c r="B140" s="66">
        <v>8426</v>
      </c>
      <c r="C140" s="66">
        <v>46931</v>
      </c>
      <c r="D140" s="62">
        <v>55357</v>
      </c>
    </row>
    <row r="141" spans="1:4" ht="42.75">
      <c r="A141" s="65" t="s">
        <v>15</v>
      </c>
      <c r="B141" s="66">
        <v>2780</v>
      </c>
      <c r="C141" s="66">
        <v>19124</v>
      </c>
      <c r="D141" s="62">
        <v>21904</v>
      </c>
    </row>
    <row r="142" spans="1:4" ht="28.5">
      <c r="A142" s="65" t="s">
        <v>16</v>
      </c>
      <c r="B142" s="66" t="s">
        <v>71</v>
      </c>
      <c r="C142" s="66" t="s">
        <v>71</v>
      </c>
      <c r="D142" s="62">
        <v>234</v>
      </c>
    </row>
    <row r="143" spans="1:4" ht="28.5">
      <c r="A143" s="65" t="s">
        <v>17</v>
      </c>
      <c r="B143" s="66">
        <v>37</v>
      </c>
      <c r="C143" s="66">
        <v>392</v>
      </c>
      <c r="D143" s="62">
        <v>429</v>
      </c>
    </row>
    <row r="144" spans="1:4" ht="30">
      <c r="A144" s="67" t="s">
        <v>85</v>
      </c>
      <c r="B144" s="68">
        <v>18414</v>
      </c>
      <c r="C144" s="68">
        <v>126048</v>
      </c>
      <c r="D144" s="62">
        <f>SUM(Table9[[#This Row],[Yes]:[No]])</f>
        <v>144462</v>
      </c>
    </row>
    <row r="146" spans="1:4" ht="16.5">
      <c r="A146" s="238" t="s">
        <v>90</v>
      </c>
      <c r="B146" s="239"/>
      <c r="C146" s="239"/>
      <c r="D146" s="240"/>
    </row>
    <row r="147" spans="1:4" ht="31.5">
      <c r="A147" s="52" t="s">
        <v>74</v>
      </c>
      <c r="B147" s="50" t="s">
        <v>88</v>
      </c>
      <c r="C147" s="50" t="s">
        <v>89</v>
      </c>
      <c r="D147" s="53" t="s">
        <v>85</v>
      </c>
    </row>
    <row r="148" spans="1:4" ht="15">
      <c r="A148" s="65" t="s">
        <v>5</v>
      </c>
      <c r="B148" s="61">
        <f>B131/B$144</f>
        <v>0.10991636798088411</v>
      </c>
      <c r="C148" s="61">
        <f t="shared" ref="C148:D148" si="44">C131/C$144</f>
        <v>0.13671775831429298</v>
      </c>
      <c r="D148" s="169">
        <f t="shared" si="44"/>
        <v>0.13330149104954936</v>
      </c>
    </row>
    <row r="149" spans="1:4" ht="15">
      <c r="A149" s="65" t="s">
        <v>6</v>
      </c>
      <c r="B149" s="61" t="s">
        <v>71</v>
      </c>
      <c r="C149" s="61" t="s">
        <v>71</v>
      </c>
      <c r="D149" s="178">
        <f t="shared" ref="B149:D161" si="45">D132/D$144</f>
        <v>1.0175686339660257E-3</v>
      </c>
    </row>
    <row r="150" spans="1:4" ht="28.5">
      <c r="A150" s="65" t="s">
        <v>7</v>
      </c>
      <c r="B150" s="61">
        <f t="shared" si="45"/>
        <v>0.12023460410557185</v>
      </c>
      <c r="C150" s="61">
        <f t="shared" si="45"/>
        <v>7.047315308453922E-2</v>
      </c>
      <c r="D150" s="169">
        <f t="shared" si="45"/>
        <v>7.6816048511027121E-2</v>
      </c>
    </row>
    <row r="151" spans="1:4" ht="28.5">
      <c r="A151" s="65" t="s">
        <v>8</v>
      </c>
      <c r="B151" s="61">
        <f t="shared" si="45"/>
        <v>1.3033561420658195E-2</v>
      </c>
      <c r="C151" s="61">
        <f t="shared" si="45"/>
        <v>2.683104848946433E-2</v>
      </c>
      <c r="D151" s="169">
        <f t="shared" si="45"/>
        <v>4.5839044177707636E-2</v>
      </c>
    </row>
    <row r="152" spans="1:4" ht="28.5">
      <c r="A152" s="65" t="s">
        <v>9</v>
      </c>
      <c r="B152" s="61">
        <f t="shared" si="45"/>
        <v>1.0263929618768328E-2</v>
      </c>
      <c r="C152" s="61">
        <f t="shared" si="45"/>
        <v>7.9969535415079975E-3</v>
      </c>
      <c r="D152" s="169">
        <f t="shared" si="45"/>
        <v>8.2859160194376381E-3</v>
      </c>
    </row>
    <row r="153" spans="1:4" ht="28.5">
      <c r="A153" s="65" t="s">
        <v>10</v>
      </c>
      <c r="B153" s="61">
        <f t="shared" si="45"/>
        <v>5.4143586401650914E-2</v>
      </c>
      <c r="C153" s="61">
        <f t="shared" si="45"/>
        <v>4.9346280781924344E-2</v>
      </c>
      <c r="D153" s="169">
        <f t="shared" si="45"/>
        <v>4.995777436280821E-2</v>
      </c>
    </row>
    <row r="154" spans="1:4" ht="28.5">
      <c r="A154" s="65" t="s">
        <v>11</v>
      </c>
      <c r="B154" s="61">
        <f t="shared" si="45"/>
        <v>9.1777995003801457E-3</v>
      </c>
      <c r="C154" s="61">
        <f t="shared" si="45"/>
        <v>1.2876047220106625E-2</v>
      </c>
      <c r="D154" s="169">
        <f t="shared" si="45"/>
        <v>1.2404646204538218E-2</v>
      </c>
    </row>
    <row r="155" spans="1:4" ht="28.5">
      <c r="A155" s="65" t="s">
        <v>12</v>
      </c>
      <c r="B155" s="179">
        <f t="shared" si="45"/>
        <v>3.041164331486912E-3</v>
      </c>
      <c r="C155" s="179">
        <f t="shared" si="45"/>
        <v>3.3161970043158163E-3</v>
      </c>
      <c r="D155" s="178">
        <f t="shared" si="45"/>
        <v>3.281139676870042E-3</v>
      </c>
    </row>
    <row r="156" spans="1:4" ht="28.5">
      <c r="A156" s="65" t="s">
        <v>72</v>
      </c>
      <c r="B156" s="61">
        <f t="shared" si="45"/>
        <v>6.815466492885848E-2</v>
      </c>
      <c r="C156" s="61">
        <f t="shared" si="45"/>
        <v>0.13867732927138868</v>
      </c>
      <c r="D156" s="169">
        <f t="shared" si="45"/>
        <v>0.12968808406362919</v>
      </c>
    </row>
    <row r="157" spans="1:4" ht="42.75">
      <c r="A157" s="65" t="s">
        <v>14</v>
      </c>
      <c r="B157" s="61">
        <f t="shared" si="45"/>
        <v>0.45758661887694146</v>
      </c>
      <c r="C157" s="61">
        <f t="shared" si="45"/>
        <v>0.37232641533384109</v>
      </c>
      <c r="D157" s="169">
        <f t="shared" si="45"/>
        <v>0.38319419639766861</v>
      </c>
    </row>
    <row r="158" spans="1:4" ht="42.75">
      <c r="A158" s="65" t="s">
        <v>15</v>
      </c>
      <c r="B158" s="61">
        <f t="shared" si="45"/>
        <v>0.15097208645595742</v>
      </c>
      <c r="C158" s="61">
        <f t="shared" si="45"/>
        <v>0.15171997969027673</v>
      </c>
      <c r="D158" s="169">
        <f t="shared" si="45"/>
        <v>0.15162464869654305</v>
      </c>
    </row>
    <row r="159" spans="1:4" ht="28.5">
      <c r="A159" s="65" t="s">
        <v>16</v>
      </c>
      <c r="B159" s="179" t="s">
        <v>71</v>
      </c>
      <c r="C159" s="179" t="s">
        <v>71</v>
      </c>
      <c r="D159" s="178">
        <f t="shared" si="45"/>
        <v>1.6198031316193879E-3</v>
      </c>
    </row>
    <row r="160" spans="1:4" ht="28.5">
      <c r="A160" s="65" t="s">
        <v>17</v>
      </c>
      <c r="B160" s="179">
        <f t="shared" si="45"/>
        <v>2.0093407190181385E-3</v>
      </c>
      <c r="C160" s="179">
        <f>C143/C$144</f>
        <v>3.1099263772531101E-3</v>
      </c>
      <c r="D160" s="178">
        <f t="shared" si="45"/>
        <v>2.9696390746355443E-3</v>
      </c>
    </row>
    <row r="161" spans="1:4" ht="30">
      <c r="A161" s="67" t="s">
        <v>85</v>
      </c>
      <c r="B161" s="169">
        <f t="shared" si="45"/>
        <v>1</v>
      </c>
      <c r="C161" s="169">
        <f t="shared" si="45"/>
        <v>1</v>
      </c>
      <c r="D161" s="169">
        <f t="shared" si="45"/>
        <v>1</v>
      </c>
    </row>
  </sheetData>
  <mergeCells count="10">
    <mergeCell ref="E1:O1"/>
    <mergeCell ref="A1:D1"/>
    <mergeCell ref="A3:S3"/>
    <mergeCell ref="A20:S20"/>
    <mergeCell ref="A129:D129"/>
    <mergeCell ref="A146:D146"/>
    <mergeCell ref="A61:I61"/>
    <mergeCell ref="A95:D95"/>
    <mergeCell ref="A112:D112"/>
    <mergeCell ref="A78:I78"/>
  </mergeCells>
  <pageMargins left="0.7" right="0.7" top="0.75" bottom="0.75" header="0.3" footer="0.3"/>
  <pageSetup orientation="portrait" r:id="rId1"/>
  <drawing r:id="rId2"/>
  <tableParts count="8">
    <tablePart r:id="rId3"/>
    <tablePart r:id="rId4"/>
    <tablePart r:id="rId5"/>
    <tablePart r:id="rId6"/>
    <tablePart r:id="rId7"/>
    <tablePart r:id="rId8"/>
    <tablePart r:id="rId9"/>
    <tablePart r:id="rId10"/>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12060-CC4A-480A-A12A-C62A916BE72B}">
  <dimension ref="A1:U131"/>
  <sheetViews>
    <sheetView showGridLines="0" tabSelected="1" zoomScaleNormal="100" workbookViewId="0">
      <selection activeCell="A7" sqref="A7:S7"/>
    </sheetView>
  </sheetViews>
  <sheetFormatPr defaultColWidth="13.25" defaultRowHeight="14.25"/>
  <cols>
    <col min="1" max="1" width="20" style="6" customWidth="1"/>
    <col min="2" max="2" width="15.875" style="6" customWidth="1"/>
    <col min="3" max="3" width="11.875" style="6" customWidth="1"/>
    <col min="4" max="4" width="17.5" style="6" customWidth="1"/>
    <col min="5" max="5" width="14.75" style="6" customWidth="1"/>
    <col min="6" max="7" width="13.75" style="6" customWidth="1"/>
    <col min="8" max="16384" width="13.25" style="6"/>
  </cols>
  <sheetData>
    <row r="1" spans="1:19">
      <c r="A1" s="253"/>
      <c r="B1" s="253"/>
      <c r="C1" s="253"/>
      <c r="D1" s="253"/>
      <c r="E1" s="253"/>
      <c r="F1" s="231" t="s">
        <v>91</v>
      </c>
      <c r="G1" s="231"/>
      <c r="H1" s="231"/>
      <c r="I1" s="231"/>
      <c r="J1" s="231"/>
      <c r="K1" s="231"/>
      <c r="L1" s="231"/>
      <c r="M1" s="231"/>
      <c r="N1" s="231"/>
    </row>
    <row r="2" spans="1:19">
      <c r="A2" s="253"/>
      <c r="B2" s="253"/>
      <c r="C2" s="253"/>
      <c r="D2" s="253"/>
      <c r="E2" s="253"/>
      <c r="F2" s="231"/>
      <c r="G2" s="231"/>
      <c r="H2" s="231"/>
      <c r="I2" s="231"/>
      <c r="J2" s="231"/>
      <c r="K2" s="231"/>
      <c r="L2" s="231"/>
      <c r="M2" s="231"/>
      <c r="N2" s="231"/>
    </row>
    <row r="3" spans="1:19">
      <c r="A3" s="253"/>
      <c r="B3" s="253"/>
      <c r="C3" s="253"/>
      <c r="D3" s="253"/>
      <c r="E3" s="253"/>
      <c r="F3" s="231"/>
      <c r="G3" s="231"/>
      <c r="H3" s="231"/>
      <c r="I3" s="231"/>
      <c r="J3" s="231"/>
      <c r="K3" s="231"/>
      <c r="L3" s="231"/>
      <c r="M3" s="231"/>
      <c r="N3" s="231"/>
    </row>
    <row r="4" spans="1:19">
      <c r="A4" s="253"/>
      <c r="B4" s="253"/>
      <c r="C4" s="253"/>
      <c r="D4" s="253"/>
      <c r="E4" s="253"/>
      <c r="F4" s="231"/>
      <c r="G4" s="231"/>
      <c r="H4" s="231"/>
      <c r="I4" s="231"/>
      <c r="J4" s="231"/>
      <c r="K4" s="231"/>
      <c r="L4" s="231"/>
      <c r="M4" s="231"/>
      <c r="N4" s="231"/>
    </row>
    <row r="5" spans="1:19">
      <c r="A5" s="253"/>
      <c r="B5" s="253"/>
      <c r="C5" s="253"/>
      <c r="D5" s="253"/>
      <c r="E5" s="253"/>
      <c r="F5" s="231"/>
      <c r="G5" s="231"/>
      <c r="H5" s="231"/>
      <c r="I5" s="231"/>
      <c r="J5" s="231"/>
      <c r="K5" s="231"/>
      <c r="L5" s="231"/>
      <c r="M5" s="231"/>
      <c r="N5" s="231"/>
    </row>
    <row r="6" spans="1:19" ht="15" thickBot="1">
      <c r="A6" s="253"/>
      <c r="B6" s="253"/>
      <c r="C6" s="253"/>
      <c r="D6" s="253"/>
      <c r="E6" s="253"/>
      <c r="F6" s="231"/>
      <c r="G6" s="231"/>
      <c r="H6" s="231"/>
      <c r="I6" s="231"/>
      <c r="J6" s="231"/>
      <c r="K6" s="231"/>
      <c r="L6" s="231"/>
      <c r="M6" s="231"/>
      <c r="N6" s="231"/>
    </row>
    <row r="7" spans="1:19" ht="16.5">
      <c r="A7" s="255" t="s">
        <v>92</v>
      </c>
      <c r="B7" s="256"/>
      <c r="C7" s="256"/>
      <c r="D7" s="256"/>
      <c r="E7" s="256"/>
      <c r="F7" s="256"/>
      <c r="G7" s="256"/>
      <c r="H7" s="256"/>
      <c r="I7" s="256"/>
      <c r="J7" s="256"/>
      <c r="K7" s="256"/>
      <c r="L7" s="256"/>
      <c r="M7" s="256"/>
      <c r="N7" s="256"/>
      <c r="O7" s="256"/>
      <c r="P7" s="256"/>
      <c r="Q7" s="256"/>
      <c r="R7" s="256"/>
      <c r="S7" s="257"/>
    </row>
    <row r="8" spans="1:19" ht="31.5">
      <c r="A8" s="81" t="s">
        <v>93</v>
      </c>
      <c r="B8" s="77" t="s">
        <v>53</v>
      </c>
      <c r="C8" s="77" t="s">
        <v>54</v>
      </c>
      <c r="D8" s="77" t="s">
        <v>55</v>
      </c>
      <c r="E8" s="77" t="s">
        <v>56</v>
      </c>
      <c r="F8" s="77" t="s">
        <v>57</v>
      </c>
      <c r="G8" s="77" t="s">
        <v>58</v>
      </c>
      <c r="H8" s="77" t="s">
        <v>59</v>
      </c>
      <c r="I8" s="77" t="s">
        <v>60</v>
      </c>
      <c r="J8" s="77" t="s">
        <v>61</v>
      </c>
      <c r="K8" s="77" t="s">
        <v>62</v>
      </c>
      <c r="L8" s="77" t="s">
        <v>63</v>
      </c>
      <c r="M8" s="77" t="s">
        <v>64</v>
      </c>
      <c r="N8" s="77" t="s">
        <v>65</v>
      </c>
      <c r="O8" s="77" t="s">
        <v>66</v>
      </c>
      <c r="P8" s="77" t="s">
        <v>67</v>
      </c>
      <c r="Q8" s="77" t="s">
        <v>68</v>
      </c>
      <c r="R8" s="77" t="s">
        <v>69</v>
      </c>
      <c r="S8" s="82" t="s">
        <v>85</v>
      </c>
    </row>
    <row r="9" spans="1:19" ht="29.25">
      <c r="A9" s="71" t="s">
        <v>35</v>
      </c>
      <c r="B9" s="55">
        <v>4686</v>
      </c>
      <c r="C9" s="55">
        <v>7128</v>
      </c>
      <c r="D9" s="55">
        <v>7996</v>
      </c>
      <c r="E9" s="55">
        <v>9010</v>
      </c>
      <c r="F9" s="55">
        <v>9664</v>
      </c>
      <c r="G9" s="72">
        <v>9209</v>
      </c>
      <c r="H9" s="72">
        <v>8726</v>
      </c>
      <c r="I9" s="72">
        <v>7985</v>
      </c>
      <c r="J9" s="72">
        <v>7658</v>
      </c>
      <c r="K9" s="72">
        <v>6964</v>
      </c>
      <c r="L9" s="55">
        <v>6744</v>
      </c>
      <c r="M9" s="55">
        <v>6290</v>
      </c>
      <c r="N9" s="72">
        <v>5541</v>
      </c>
      <c r="O9" s="72">
        <v>2000</v>
      </c>
      <c r="P9" s="55">
        <v>427</v>
      </c>
      <c r="Q9" s="72">
        <v>145</v>
      </c>
      <c r="R9" s="72">
        <v>88</v>
      </c>
      <c r="S9" s="73">
        <v>100261</v>
      </c>
    </row>
    <row r="10" spans="1:19" ht="43.5">
      <c r="A10" s="71" t="s">
        <v>36</v>
      </c>
      <c r="B10" s="55">
        <v>355</v>
      </c>
      <c r="C10" s="55">
        <v>632</v>
      </c>
      <c r="D10" s="55">
        <v>889</v>
      </c>
      <c r="E10" s="74">
        <v>1150</v>
      </c>
      <c r="F10" s="55">
        <v>1406</v>
      </c>
      <c r="G10" s="72">
        <v>1545</v>
      </c>
      <c r="H10" s="72">
        <v>1508</v>
      </c>
      <c r="I10" s="72">
        <v>1583</v>
      </c>
      <c r="J10" s="72">
        <v>1763</v>
      </c>
      <c r="K10" s="72">
        <v>1922</v>
      </c>
      <c r="L10" s="55">
        <v>2190</v>
      </c>
      <c r="M10" s="55">
        <v>2208</v>
      </c>
      <c r="N10" s="72">
        <v>1943</v>
      </c>
      <c r="O10" s="72">
        <v>723</v>
      </c>
      <c r="P10" s="55" t="s">
        <v>71</v>
      </c>
      <c r="Q10" s="72" t="s">
        <v>71</v>
      </c>
      <c r="R10" s="72" t="s">
        <v>71</v>
      </c>
      <c r="S10" s="73">
        <v>20030</v>
      </c>
    </row>
    <row r="11" spans="1:19" ht="43.5">
      <c r="A11" s="75" t="s">
        <v>37</v>
      </c>
      <c r="B11" s="55">
        <v>1396</v>
      </c>
      <c r="C11" s="55">
        <v>1755</v>
      </c>
      <c r="D11" s="55">
        <v>1643</v>
      </c>
      <c r="E11" s="55">
        <v>1607</v>
      </c>
      <c r="F11" s="55">
        <v>1439</v>
      </c>
      <c r="G11" s="72">
        <v>1441</v>
      </c>
      <c r="H11" s="72">
        <v>1370</v>
      </c>
      <c r="I11" s="72">
        <v>1335</v>
      </c>
      <c r="J11" s="72">
        <v>1320</v>
      </c>
      <c r="K11" s="72">
        <v>1296</v>
      </c>
      <c r="L11" s="55">
        <v>1387</v>
      </c>
      <c r="M11" s="55">
        <v>1343</v>
      </c>
      <c r="N11" s="72">
        <v>1230</v>
      </c>
      <c r="O11" s="72">
        <v>655</v>
      </c>
      <c r="P11" s="55">
        <v>327</v>
      </c>
      <c r="Q11" s="72">
        <v>189</v>
      </c>
      <c r="R11" s="72">
        <v>100</v>
      </c>
      <c r="S11" s="73">
        <v>19833</v>
      </c>
    </row>
    <row r="12" spans="1:19" ht="15">
      <c r="A12" s="71" t="s">
        <v>38</v>
      </c>
      <c r="B12" s="55">
        <v>45</v>
      </c>
      <c r="C12" s="55">
        <v>141</v>
      </c>
      <c r="D12" s="55">
        <v>224</v>
      </c>
      <c r="E12" s="55">
        <v>221</v>
      </c>
      <c r="F12" s="55">
        <v>261</v>
      </c>
      <c r="G12" s="72">
        <v>230</v>
      </c>
      <c r="H12" s="72">
        <v>286</v>
      </c>
      <c r="I12" s="72">
        <v>297</v>
      </c>
      <c r="J12" s="72">
        <v>325</v>
      </c>
      <c r="K12" s="72">
        <v>297</v>
      </c>
      <c r="L12" s="55">
        <v>314</v>
      </c>
      <c r="M12" s="55">
        <v>320</v>
      </c>
      <c r="N12" s="72">
        <v>266</v>
      </c>
      <c r="O12" s="72">
        <v>120</v>
      </c>
      <c r="P12" s="55">
        <v>33</v>
      </c>
      <c r="Q12" s="72">
        <v>26</v>
      </c>
      <c r="R12" s="72">
        <v>18</v>
      </c>
      <c r="S12" s="73">
        <v>3424</v>
      </c>
    </row>
    <row r="13" spans="1:19" ht="15">
      <c r="A13" s="75" t="s">
        <v>39</v>
      </c>
      <c r="B13" s="55" t="s">
        <v>71</v>
      </c>
      <c r="C13" s="55" t="s">
        <v>71</v>
      </c>
      <c r="D13" s="55" t="s">
        <v>71</v>
      </c>
      <c r="E13" s="55" t="s">
        <v>71</v>
      </c>
      <c r="F13" s="55" t="s">
        <v>71</v>
      </c>
      <c r="G13" s="72" t="s">
        <v>71</v>
      </c>
      <c r="H13" s="72" t="s">
        <v>71</v>
      </c>
      <c r="I13" s="72" t="s">
        <v>71</v>
      </c>
      <c r="J13" s="72" t="s">
        <v>71</v>
      </c>
      <c r="K13" s="72">
        <v>13</v>
      </c>
      <c r="L13" s="55">
        <v>34</v>
      </c>
      <c r="M13" s="55">
        <v>26</v>
      </c>
      <c r="N13" s="72">
        <v>24</v>
      </c>
      <c r="O13" s="72" t="s">
        <v>71</v>
      </c>
      <c r="P13" s="55" t="s">
        <v>71</v>
      </c>
      <c r="Q13" s="72" t="s">
        <v>71</v>
      </c>
      <c r="R13" s="72" t="s">
        <v>71</v>
      </c>
      <c r="S13" s="73">
        <v>113</v>
      </c>
    </row>
    <row r="14" spans="1:19" ht="29.25">
      <c r="A14" s="71" t="s">
        <v>40</v>
      </c>
      <c r="B14" s="55" t="s">
        <v>71</v>
      </c>
      <c r="C14" s="55" t="s">
        <v>71</v>
      </c>
      <c r="D14" s="55" t="s">
        <v>71</v>
      </c>
      <c r="E14" s="55">
        <v>13</v>
      </c>
      <c r="F14" s="55">
        <v>12</v>
      </c>
      <c r="G14" s="72">
        <v>17</v>
      </c>
      <c r="H14" s="72">
        <v>14</v>
      </c>
      <c r="I14" s="72">
        <v>13</v>
      </c>
      <c r="J14" s="72">
        <v>15</v>
      </c>
      <c r="K14" s="72">
        <v>12</v>
      </c>
      <c r="L14" s="55">
        <v>27</v>
      </c>
      <c r="M14" s="55">
        <v>30</v>
      </c>
      <c r="N14" s="72">
        <v>31</v>
      </c>
      <c r="O14" s="72">
        <v>20</v>
      </c>
      <c r="P14" s="55" t="s">
        <v>71</v>
      </c>
      <c r="Q14" s="72" t="s">
        <v>71</v>
      </c>
      <c r="R14" s="72" t="s">
        <v>71</v>
      </c>
      <c r="S14" s="73">
        <v>244</v>
      </c>
    </row>
    <row r="15" spans="1:19" ht="29.25">
      <c r="A15" s="71" t="s">
        <v>41</v>
      </c>
      <c r="B15" s="55" t="s">
        <v>71</v>
      </c>
      <c r="C15" s="55" t="s">
        <v>71</v>
      </c>
      <c r="D15" s="55" t="s">
        <v>71</v>
      </c>
      <c r="E15" s="55" t="s">
        <v>71</v>
      </c>
      <c r="F15" s="55" t="s">
        <v>71</v>
      </c>
      <c r="G15" s="72" t="s">
        <v>71</v>
      </c>
      <c r="H15" s="72" t="s">
        <v>71</v>
      </c>
      <c r="I15" s="72" t="s">
        <v>71</v>
      </c>
      <c r="J15" s="72" t="s">
        <v>71</v>
      </c>
      <c r="K15" s="72">
        <v>14</v>
      </c>
      <c r="L15" s="55">
        <v>19</v>
      </c>
      <c r="M15" s="55">
        <v>32</v>
      </c>
      <c r="N15" s="72">
        <v>44</v>
      </c>
      <c r="O15" s="72">
        <v>17</v>
      </c>
      <c r="P15" s="55">
        <v>11</v>
      </c>
      <c r="Q15" s="72" t="s">
        <v>71</v>
      </c>
      <c r="R15" s="72">
        <v>11</v>
      </c>
      <c r="S15" s="73">
        <v>161</v>
      </c>
    </row>
    <row r="16" spans="1:19" ht="29.25">
      <c r="A16" s="71" t="s">
        <v>42</v>
      </c>
      <c r="B16" s="55">
        <v>27</v>
      </c>
      <c r="C16" s="55">
        <v>39</v>
      </c>
      <c r="D16" s="55">
        <v>48</v>
      </c>
      <c r="E16" s="55">
        <v>47</v>
      </c>
      <c r="F16" s="55">
        <v>36</v>
      </c>
      <c r="G16" s="72">
        <v>44</v>
      </c>
      <c r="H16" s="72">
        <v>49</v>
      </c>
      <c r="I16" s="72">
        <v>29</v>
      </c>
      <c r="J16" s="72">
        <v>24</v>
      </c>
      <c r="K16" s="72" t="s">
        <v>71</v>
      </c>
      <c r="L16" s="55">
        <v>13</v>
      </c>
      <c r="M16" s="55">
        <v>13</v>
      </c>
      <c r="N16" s="72">
        <v>14</v>
      </c>
      <c r="O16" s="72" t="s">
        <v>71</v>
      </c>
      <c r="P16" s="55" t="s">
        <v>71</v>
      </c>
      <c r="Q16" s="72" t="s">
        <v>71</v>
      </c>
      <c r="R16" s="72" t="s">
        <v>71</v>
      </c>
      <c r="S16" s="73">
        <v>396</v>
      </c>
    </row>
    <row r="17" spans="1:21" ht="15.75" thickBot="1">
      <c r="A17" s="113" t="s">
        <v>18</v>
      </c>
      <c r="B17" s="149">
        <v>6514</v>
      </c>
      <c r="C17" s="149">
        <v>9705</v>
      </c>
      <c r="D17" s="149">
        <v>10812</v>
      </c>
      <c r="E17" s="149">
        <v>12048</v>
      </c>
      <c r="F17" s="149">
        <v>12818</v>
      </c>
      <c r="G17" s="149">
        <v>12490</v>
      </c>
      <c r="H17" s="149">
        <v>11955</v>
      </c>
      <c r="I17" s="149">
        <v>11245</v>
      </c>
      <c r="J17" s="149">
        <v>11114</v>
      </c>
      <c r="K17" s="149">
        <v>10528</v>
      </c>
      <c r="L17" s="149">
        <v>10728</v>
      </c>
      <c r="M17" s="149">
        <v>10262</v>
      </c>
      <c r="N17" s="149">
        <v>9093</v>
      </c>
      <c r="O17" s="149">
        <v>3538</v>
      </c>
      <c r="P17" s="149">
        <v>956</v>
      </c>
      <c r="Q17" s="149">
        <v>428</v>
      </c>
      <c r="R17" s="149">
        <v>228</v>
      </c>
      <c r="S17" s="149">
        <f>SUM(Table23[Calculated Total])</f>
        <v>144462</v>
      </c>
    </row>
    <row r="18" spans="1:21" ht="15" thickBot="1">
      <c r="A18" s="7"/>
      <c r="B18" s="8"/>
      <c r="C18" s="8"/>
      <c r="D18" s="8"/>
      <c r="E18" s="8"/>
      <c r="F18" s="8"/>
      <c r="G18" s="7"/>
      <c r="H18" s="7"/>
      <c r="I18" s="8"/>
      <c r="J18" s="8"/>
      <c r="K18" s="8"/>
      <c r="L18" s="8"/>
      <c r="M18" s="8"/>
      <c r="N18" s="8"/>
      <c r="O18" s="8"/>
      <c r="P18" s="8"/>
      <c r="Q18" s="8"/>
      <c r="R18" s="8"/>
      <c r="S18" s="8"/>
      <c r="T18" s="8"/>
      <c r="U18" s="8"/>
    </row>
    <row r="19" spans="1:21" ht="16.5">
      <c r="A19" s="232" t="s">
        <v>94</v>
      </c>
      <c r="B19" s="233"/>
      <c r="C19" s="233"/>
      <c r="D19" s="233"/>
      <c r="E19" s="233"/>
      <c r="F19" s="233"/>
      <c r="G19" s="233"/>
      <c r="H19" s="233"/>
      <c r="I19" s="233"/>
      <c r="J19" s="233"/>
      <c r="K19" s="233"/>
      <c r="L19" s="233"/>
      <c r="M19" s="233"/>
      <c r="N19" s="233"/>
      <c r="O19" s="233"/>
      <c r="P19" s="233"/>
      <c r="Q19" s="233"/>
      <c r="R19" s="233"/>
      <c r="S19" s="234"/>
    </row>
    <row r="20" spans="1:21" ht="31.5">
      <c r="A20" s="81" t="s">
        <v>93</v>
      </c>
      <c r="B20" s="77" t="s">
        <v>95</v>
      </c>
      <c r="C20" s="77" t="s">
        <v>54</v>
      </c>
      <c r="D20" s="77" t="s">
        <v>55</v>
      </c>
      <c r="E20" s="77" t="s">
        <v>56</v>
      </c>
      <c r="F20" s="77" t="s">
        <v>57</v>
      </c>
      <c r="G20" s="77" t="s">
        <v>58</v>
      </c>
      <c r="H20" s="77" t="s">
        <v>59</v>
      </c>
      <c r="I20" s="77" t="s">
        <v>60</v>
      </c>
      <c r="J20" s="77" t="s">
        <v>61</v>
      </c>
      <c r="K20" s="77" t="s">
        <v>62</v>
      </c>
      <c r="L20" s="77" t="s">
        <v>63</v>
      </c>
      <c r="M20" s="77" t="s">
        <v>64</v>
      </c>
      <c r="N20" s="77" t="s">
        <v>65</v>
      </c>
      <c r="O20" s="77" t="s">
        <v>66</v>
      </c>
      <c r="P20" s="77" t="s">
        <v>67</v>
      </c>
      <c r="Q20" s="77" t="s">
        <v>68</v>
      </c>
      <c r="R20" s="77" t="s">
        <v>69</v>
      </c>
      <c r="S20" s="82" t="s">
        <v>85</v>
      </c>
    </row>
    <row r="21" spans="1:21" ht="29.25">
      <c r="A21" s="71" t="s">
        <v>35</v>
      </c>
      <c r="B21" s="63">
        <f>B9/B$17</f>
        <v>0.71937365673933062</v>
      </c>
      <c r="C21" s="63">
        <f t="shared" ref="C21:S21" si="0">C9/C$17</f>
        <v>0.73446676970633695</v>
      </c>
      <c r="D21" s="63">
        <f t="shared" si="0"/>
        <v>0.73954864964853861</v>
      </c>
      <c r="E21" s="63">
        <f t="shared" si="0"/>
        <v>0.74784196547144755</v>
      </c>
      <c r="F21" s="63">
        <f t="shared" si="0"/>
        <v>0.75393977219535024</v>
      </c>
      <c r="G21" s="63">
        <f t="shared" si="0"/>
        <v>0.73730984787830267</v>
      </c>
      <c r="H21" s="63">
        <f t="shared" si="0"/>
        <v>0.72990380593893767</v>
      </c>
      <c r="I21" s="63">
        <f t="shared" si="0"/>
        <v>0.71009337483325918</v>
      </c>
      <c r="J21" s="63">
        <f t="shared" si="0"/>
        <v>0.68904084937916144</v>
      </c>
      <c r="K21" s="63">
        <f t="shared" si="0"/>
        <v>0.66147416413373861</v>
      </c>
      <c r="L21" s="63">
        <f t="shared" si="0"/>
        <v>0.62863534675615218</v>
      </c>
      <c r="M21" s="63">
        <f t="shared" si="0"/>
        <v>0.61294094718378489</v>
      </c>
      <c r="N21" s="63">
        <f t="shared" si="0"/>
        <v>0.60936984493566482</v>
      </c>
      <c r="O21" s="63">
        <f t="shared" si="0"/>
        <v>0.56529112492933864</v>
      </c>
      <c r="P21" s="63">
        <f t="shared" si="0"/>
        <v>0.44665271966527198</v>
      </c>
      <c r="Q21" s="63">
        <f t="shared" si="0"/>
        <v>0.33878504672897197</v>
      </c>
      <c r="R21" s="63">
        <f t="shared" si="0"/>
        <v>0.38596491228070173</v>
      </c>
      <c r="S21" s="64">
        <f t="shared" si="0"/>
        <v>0.69403026401406598</v>
      </c>
    </row>
    <row r="22" spans="1:21" ht="43.5">
      <c r="A22" s="71" t="s">
        <v>36</v>
      </c>
      <c r="B22" s="63">
        <f t="shared" ref="B22:S22" si="1">B10/B$17</f>
        <v>5.4498004298434141E-2</v>
      </c>
      <c r="C22" s="63">
        <f t="shared" si="1"/>
        <v>6.5121071612570844E-2</v>
      </c>
      <c r="D22" s="63">
        <f t="shared" si="1"/>
        <v>8.2223455419903807E-2</v>
      </c>
      <c r="E22" s="63">
        <f t="shared" si="1"/>
        <v>9.5451527224435589E-2</v>
      </c>
      <c r="F22" s="63">
        <f t="shared" si="1"/>
        <v>0.10968949914183179</v>
      </c>
      <c r="G22" s="63">
        <f t="shared" si="1"/>
        <v>0.12369895916733387</v>
      </c>
      <c r="H22" s="63">
        <f t="shared" si="1"/>
        <v>0.12613969050606441</v>
      </c>
      <c r="I22" s="63">
        <f t="shared" si="1"/>
        <v>0.14077367718986217</v>
      </c>
      <c r="J22" s="63">
        <f t="shared" si="1"/>
        <v>0.15862875652330394</v>
      </c>
      <c r="K22" s="63">
        <f t="shared" si="1"/>
        <v>0.18256079027355623</v>
      </c>
      <c r="L22" s="63">
        <f t="shared" si="1"/>
        <v>0.20413870246085011</v>
      </c>
      <c r="M22" s="63">
        <f t="shared" si="1"/>
        <v>0.21516273630871174</v>
      </c>
      <c r="N22" s="63">
        <f t="shared" si="1"/>
        <v>0.21368085340371715</v>
      </c>
      <c r="O22" s="63">
        <f t="shared" si="1"/>
        <v>0.20435274166195591</v>
      </c>
      <c r="P22" s="63" t="e">
        <f t="shared" si="1"/>
        <v>#VALUE!</v>
      </c>
      <c r="Q22" s="63" t="e">
        <f t="shared" si="1"/>
        <v>#VALUE!</v>
      </c>
      <c r="R22" s="63" t="e">
        <f t="shared" si="1"/>
        <v>#VALUE!</v>
      </c>
      <c r="S22" s="64">
        <f t="shared" si="1"/>
        <v>0.13865237917237752</v>
      </c>
    </row>
    <row r="23" spans="1:21" ht="43.5">
      <c r="A23" s="75" t="s">
        <v>37</v>
      </c>
      <c r="B23" s="63">
        <f t="shared" ref="B23:S23" si="2">B11/B$17</f>
        <v>0.21430764507215228</v>
      </c>
      <c r="C23" s="63">
        <f t="shared" si="2"/>
        <v>0.18083462132921174</v>
      </c>
      <c r="D23" s="63">
        <f t="shared" si="2"/>
        <v>0.15196078431372548</v>
      </c>
      <c r="E23" s="63">
        <f t="shared" si="2"/>
        <v>0.13338313413014607</v>
      </c>
      <c r="F23" s="63">
        <f t="shared" si="2"/>
        <v>0.11226400374473397</v>
      </c>
      <c r="G23" s="63">
        <f t="shared" si="2"/>
        <v>0.11537229783827062</v>
      </c>
      <c r="H23" s="63">
        <f t="shared" si="2"/>
        <v>0.11459640317858637</v>
      </c>
      <c r="I23" s="63">
        <f t="shared" si="2"/>
        <v>0.11871943085815918</v>
      </c>
      <c r="J23" s="63">
        <f t="shared" si="2"/>
        <v>0.11876912002879252</v>
      </c>
      <c r="K23" s="63">
        <f t="shared" si="2"/>
        <v>0.12310030395136778</v>
      </c>
      <c r="L23" s="63">
        <f t="shared" si="2"/>
        <v>0.12928784489187173</v>
      </c>
      <c r="M23" s="63">
        <f t="shared" si="2"/>
        <v>0.1308711752095108</v>
      </c>
      <c r="N23" s="63">
        <f t="shared" si="2"/>
        <v>0.13526888815572419</v>
      </c>
      <c r="O23" s="63">
        <f t="shared" si="2"/>
        <v>0.1851328434143584</v>
      </c>
      <c r="P23" s="63">
        <f t="shared" si="2"/>
        <v>0.34205020920502094</v>
      </c>
      <c r="Q23" s="63">
        <f t="shared" si="2"/>
        <v>0.44158878504672899</v>
      </c>
      <c r="R23" s="63">
        <f t="shared" si="2"/>
        <v>0.43859649122807015</v>
      </c>
      <c r="S23" s="64">
        <f t="shared" si="2"/>
        <v>0.13728869875815095</v>
      </c>
    </row>
    <row r="24" spans="1:21" ht="15">
      <c r="A24" s="71" t="s">
        <v>38</v>
      </c>
      <c r="B24" s="63">
        <f t="shared" ref="B24:S24" si="3">B12/B$17</f>
        <v>6.9081977279705246E-3</v>
      </c>
      <c r="C24" s="63">
        <f t="shared" si="3"/>
        <v>1.4528593508500772E-2</v>
      </c>
      <c r="D24" s="63">
        <f t="shared" si="3"/>
        <v>2.0717721050684423E-2</v>
      </c>
      <c r="E24" s="63">
        <f t="shared" si="3"/>
        <v>1.8343293492695884E-2</v>
      </c>
      <c r="F24" s="63">
        <f t="shared" si="3"/>
        <v>2.0361990950226245E-2</v>
      </c>
      <c r="G24" s="63">
        <f t="shared" si="3"/>
        <v>1.8414731785428344E-2</v>
      </c>
      <c r="H24" s="63">
        <f t="shared" si="3"/>
        <v>2.3923044751150147E-2</v>
      </c>
      <c r="I24" s="63">
        <f t="shared" si="3"/>
        <v>2.6411738550466874E-2</v>
      </c>
      <c r="J24" s="63">
        <f t="shared" si="3"/>
        <v>2.9242396976786034E-2</v>
      </c>
      <c r="K24" s="63">
        <f t="shared" si="3"/>
        <v>2.8210486322188449E-2</v>
      </c>
      <c r="L24" s="63">
        <f t="shared" si="3"/>
        <v>2.9269202087994033E-2</v>
      </c>
      <c r="M24" s="63">
        <f t="shared" si="3"/>
        <v>3.1183005262132139E-2</v>
      </c>
      <c r="N24" s="63">
        <f t="shared" si="3"/>
        <v>2.9253271747498075E-2</v>
      </c>
      <c r="O24" s="63">
        <f t="shared" si="3"/>
        <v>3.3917467495760314E-2</v>
      </c>
      <c r="P24" s="63">
        <f t="shared" si="3"/>
        <v>3.4518828451882845E-2</v>
      </c>
      <c r="Q24" s="63">
        <f t="shared" si="3"/>
        <v>6.0747663551401869E-2</v>
      </c>
      <c r="R24" s="63">
        <f t="shared" si="3"/>
        <v>7.8947368421052627E-2</v>
      </c>
      <c r="S24" s="64">
        <f t="shared" si="3"/>
        <v>2.3701734712242666E-2</v>
      </c>
    </row>
    <row r="25" spans="1:21" ht="15">
      <c r="A25" s="75" t="s">
        <v>39</v>
      </c>
      <c r="B25" s="206" t="s">
        <v>71</v>
      </c>
      <c r="C25" s="206" t="s">
        <v>71</v>
      </c>
      <c r="D25" s="206" t="s">
        <v>71</v>
      </c>
      <c r="E25" s="206" t="s">
        <v>71</v>
      </c>
      <c r="F25" s="206" t="s">
        <v>71</v>
      </c>
      <c r="G25" s="206" t="s">
        <v>71</v>
      </c>
      <c r="H25" s="206" t="s">
        <v>71</v>
      </c>
      <c r="I25" s="206" t="s">
        <v>71</v>
      </c>
      <c r="J25" s="206" t="s">
        <v>71</v>
      </c>
      <c r="K25" s="206" t="s">
        <v>71</v>
      </c>
      <c r="L25" s="206">
        <f t="shared" ref="L25:S25" si="4">L13/L$17</f>
        <v>3.169276659209545E-3</v>
      </c>
      <c r="M25" s="206">
        <f t="shared" si="4"/>
        <v>2.5336191775482361E-3</v>
      </c>
      <c r="N25" s="206">
        <f t="shared" si="4"/>
        <v>2.6393929396238865E-3</v>
      </c>
      <c r="O25" s="206" t="s">
        <v>71</v>
      </c>
      <c r="P25" s="206" t="s">
        <v>71</v>
      </c>
      <c r="Q25" s="206" t="s">
        <v>71</v>
      </c>
      <c r="R25" s="206" t="s">
        <v>71</v>
      </c>
      <c r="S25" s="207">
        <f t="shared" si="4"/>
        <v>7.8221262338884967E-4</v>
      </c>
    </row>
    <row r="26" spans="1:21" ht="29.25">
      <c r="A26" s="71" t="s">
        <v>40</v>
      </c>
      <c r="B26" s="206" t="s">
        <v>71</v>
      </c>
      <c r="C26" s="206" t="e">
        <f t="shared" ref="C26:S26" si="5">C14/C$17</f>
        <v>#VALUE!</v>
      </c>
      <c r="D26" s="206" t="e">
        <f t="shared" si="5"/>
        <v>#VALUE!</v>
      </c>
      <c r="E26" s="206" t="s">
        <v>71</v>
      </c>
      <c r="F26" s="206">
        <f t="shared" si="5"/>
        <v>9.3618349196442508E-4</v>
      </c>
      <c r="G26" s="206">
        <f t="shared" si="5"/>
        <v>1.3610888710968775E-3</v>
      </c>
      <c r="H26" s="206">
        <f t="shared" si="5"/>
        <v>1.1710581346716855E-3</v>
      </c>
      <c r="I26" s="206">
        <f t="shared" si="5"/>
        <v>1.1560693641618498E-3</v>
      </c>
      <c r="J26" s="206" t="s">
        <v>71</v>
      </c>
      <c r="K26" s="206">
        <f t="shared" si="5"/>
        <v>1.1398176291793312E-3</v>
      </c>
      <c r="L26" s="206">
        <f t="shared" si="5"/>
        <v>2.5167785234899327E-3</v>
      </c>
      <c r="M26" s="206">
        <f t="shared" si="5"/>
        <v>2.9234067433248881E-3</v>
      </c>
      <c r="N26" s="206">
        <f t="shared" si="5"/>
        <v>3.4092158803475199E-3</v>
      </c>
      <c r="O26" s="206">
        <f t="shared" si="5"/>
        <v>5.6529112492933863E-3</v>
      </c>
      <c r="P26" s="206" t="s">
        <v>71</v>
      </c>
      <c r="Q26" s="206" t="s">
        <v>71</v>
      </c>
      <c r="R26" s="206" t="s">
        <v>71</v>
      </c>
      <c r="S26" s="207">
        <f t="shared" si="5"/>
        <v>1.6890254876714985E-3</v>
      </c>
    </row>
    <row r="27" spans="1:21" ht="29.25">
      <c r="A27" s="71" t="s">
        <v>41</v>
      </c>
      <c r="B27" s="206" t="s">
        <v>71</v>
      </c>
      <c r="C27" s="206" t="s">
        <v>71</v>
      </c>
      <c r="D27" s="206" t="s">
        <v>71</v>
      </c>
      <c r="E27" s="206" t="s">
        <v>71</v>
      </c>
      <c r="F27" s="206" t="s">
        <v>71</v>
      </c>
      <c r="G27" s="206" t="s">
        <v>71</v>
      </c>
      <c r="H27" s="206" t="s">
        <v>71</v>
      </c>
      <c r="I27" s="206" t="s">
        <v>71</v>
      </c>
      <c r="J27" s="206" t="s">
        <v>71</v>
      </c>
      <c r="K27" s="206" t="s">
        <v>71</v>
      </c>
      <c r="L27" s="206">
        <f t="shared" ref="L27:S27" si="6">L15/L$17</f>
        <v>1.7710663683818046E-3</v>
      </c>
      <c r="M27" s="206">
        <f t="shared" si="6"/>
        <v>3.1183005262132137E-3</v>
      </c>
      <c r="N27" s="206">
        <f t="shared" si="6"/>
        <v>4.8388870559771249E-3</v>
      </c>
      <c r="O27" s="206">
        <f t="shared" si="6"/>
        <v>4.8049745618993778E-3</v>
      </c>
      <c r="P27" s="206" t="s">
        <v>71</v>
      </c>
      <c r="Q27" s="63" t="e">
        <f t="shared" si="6"/>
        <v>#VALUE!</v>
      </c>
      <c r="R27" s="63">
        <f t="shared" si="6"/>
        <v>4.8245614035087717E-2</v>
      </c>
      <c r="S27" s="207">
        <f t="shared" si="6"/>
        <v>1.1144799324389804E-3</v>
      </c>
    </row>
    <row r="28" spans="1:21" ht="29.25">
      <c r="A28" s="71" t="s">
        <v>42</v>
      </c>
      <c r="B28" s="206">
        <f t="shared" ref="B28:S28" si="7">B16/B$17</f>
        <v>4.1449186367823153E-3</v>
      </c>
      <c r="C28" s="206">
        <f t="shared" si="7"/>
        <v>4.0185471406491502E-3</v>
      </c>
      <c r="D28" s="206">
        <f t="shared" si="7"/>
        <v>4.4395116537180911E-3</v>
      </c>
      <c r="E28" s="206">
        <f t="shared" si="7"/>
        <v>3.901062416998672E-3</v>
      </c>
      <c r="F28" s="206">
        <f t="shared" si="7"/>
        <v>2.8085504758932752E-3</v>
      </c>
      <c r="G28" s="206">
        <f t="shared" si="7"/>
        <v>3.5228182546036828E-3</v>
      </c>
      <c r="H28" s="206">
        <f t="shared" si="7"/>
        <v>4.0987034713508988E-3</v>
      </c>
      <c r="I28" s="206">
        <f t="shared" si="7"/>
        <v>2.5789239662072031E-3</v>
      </c>
      <c r="J28" s="206">
        <f t="shared" si="7"/>
        <v>2.1594385459780458E-3</v>
      </c>
      <c r="K28" s="206" t="e">
        <f t="shared" si="7"/>
        <v>#VALUE!</v>
      </c>
      <c r="L28" s="206">
        <f t="shared" si="7"/>
        <v>1.2117822520507084E-3</v>
      </c>
      <c r="M28" s="206">
        <f t="shared" si="7"/>
        <v>1.266809588774118E-3</v>
      </c>
      <c r="N28" s="206">
        <f t="shared" si="7"/>
        <v>1.539645881447267E-3</v>
      </c>
      <c r="O28" s="206" t="s">
        <v>71</v>
      </c>
      <c r="P28" s="206" t="s">
        <v>71</v>
      </c>
      <c r="Q28" s="206" t="s">
        <v>71</v>
      </c>
      <c r="R28" s="206" t="s">
        <v>71</v>
      </c>
      <c r="S28" s="207">
        <f t="shared" si="7"/>
        <v>2.7412052996635791E-3</v>
      </c>
    </row>
    <row r="29" spans="1:21" ht="15.75" thickBot="1">
      <c r="A29" s="113" t="s">
        <v>18</v>
      </c>
      <c r="B29" s="161">
        <f>B17/B$17</f>
        <v>1</v>
      </c>
      <c r="C29" s="161">
        <f t="shared" ref="C29:S29" si="8">C17/C$17</f>
        <v>1</v>
      </c>
      <c r="D29" s="161">
        <f t="shared" si="8"/>
        <v>1</v>
      </c>
      <c r="E29" s="161">
        <f t="shared" si="8"/>
        <v>1</v>
      </c>
      <c r="F29" s="161">
        <f t="shared" si="8"/>
        <v>1</v>
      </c>
      <c r="G29" s="161">
        <f t="shared" si="8"/>
        <v>1</v>
      </c>
      <c r="H29" s="161">
        <f t="shared" si="8"/>
        <v>1</v>
      </c>
      <c r="I29" s="161">
        <f t="shared" si="8"/>
        <v>1</v>
      </c>
      <c r="J29" s="161">
        <f t="shared" si="8"/>
        <v>1</v>
      </c>
      <c r="K29" s="161">
        <f t="shared" si="8"/>
        <v>1</v>
      </c>
      <c r="L29" s="161">
        <f t="shared" si="8"/>
        <v>1</v>
      </c>
      <c r="M29" s="161">
        <f t="shared" si="8"/>
        <v>1</v>
      </c>
      <c r="N29" s="161">
        <f t="shared" si="8"/>
        <v>1</v>
      </c>
      <c r="O29" s="161">
        <f t="shared" si="8"/>
        <v>1</v>
      </c>
      <c r="P29" s="161">
        <f t="shared" si="8"/>
        <v>1</v>
      </c>
      <c r="Q29" s="161">
        <f t="shared" si="8"/>
        <v>1</v>
      </c>
      <c r="R29" s="161">
        <f t="shared" si="8"/>
        <v>1</v>
      </c>
      <c r="S29" s="161">
        <f t="shared" si="8"/>
        <v>1</v>
      </c>
    </row>
    <row r="30" spans="1:21" customFormat="1"/>
    <row r="31" spans="1:21" customFormat="1"/>
    <row r="32" spans="1:21"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spans="1:9" customFormat="1"/>
    <row r="50" spans="1:9" customFormat="1"/>
    <row r="51" spans="1:9" customFormat="1"/>
    <row r="52" spans="1:9" customFormat="1"/>
    <row r="53" spans="1:9" customFormat="1"/>
    <row r="54" spans="1:9" customFormat="1"/>
    <row r="55" spans="1:9" customFormat="1"/>
    <row r="56" spans="1:9" customFormat="1"/>
    <row r="57" spans="1:9" customFormat="1"/>
    <row r="58" spans="1:9" customFormat="1"/>
    <row r="59" spans="1:9" customFormat="1"/>
    <row r="60" spans="1:9" ht="16.5">
      <c r="A60" s="254" t="s">
        <v>96</v>
      </c>
      <c r="B60" s="254"/>
      <c r="C60" s="254"/>
      <c r="D60" s="254"/>
      <c r="E60" s="254"/>
      <c r="F60" s="254"/>
      <c r="G60" s="254"/>
      <c r="H60" s="254"/>
      <c r="I60" s="254"/>
    </row>
    <row r="61" spans="1:9" ht="63">
      <c r="A61" s="76" t="s">
        <v>97</v>
      </c>
      <c r="B61" s="77" t="s">
        <v>76</v>
      </c>
      <c r="C61" s="77" t="s">
        <v>77</v>
      </c>
      <c r="D61" s="77" t="s">
        <v>78</v>
      </c>
      <c r="E61" s="77" t="s">
        <v>79</v>
      </c>
      <c r="F61" s="77" t="s">
        <v>80</v>
      </c>
      <c r="G61" s="77" t="s">
        <v>82</v>
      </c>
      <c r="H61" s="77" t="s">
        <v>81</v>
      </c>
      <c r="I61" s="77" t="s">
        <v>85</v>
      </c>
    </row>
    <row r="62" spans="1:9" ht="28.5">
      <c r="A62" s="78" t="s">
        <v>35</v>
      </c>
      <c r="B62" s="55">
        <v>5301</v>
      </c>
      <c r="C62" s="55">
        <v>1208</v>
      </c>
      <c r="D62" s="55">
        <v>5775</v>
      </c>
      <c r="E62" s="55">
        <v>47492</v>
      </c>
      <c r="F62" s="55">
        <v>253</v>
      </c>
      <c r="G62" s="55">
        <v>4337</v>
      </c>
      <c r="H62" s="55">
        <v>35895</v>
      </c>
      <c r="I62" s="79">
        <v>100261</v>
      </c>
    </row>
    <row r="63" spans="1:9" ht="42.75">
      <c r="A63" s="78" t="s">
        <v>36</v>
      </c>
      <c r="B63" s="55">
        <v>1130</v>
      </c>
      <c r="C63" s="55">
        <v>203</v>
      </c>
      <c r="D63" s="55">
        <v>1532</v>
      </c>
      <c r="E63" s="55">
        <v>10078</v>
      </c>
      <c r="F63" s="55">
        <v>49</v>
      </c>
      <c r="G63" s="55">
        <v>852</v>
      </c>
      <c r="H63" s="55">
        <v>6186</v>
      </c>
      <c r="I63" s="171">
        <v>20030</v>
      </c>
    </row>
    <row r="64" spans="1:9" ht="42.75">
      <c r="A64" s="80" t="s">
        <v>37</v>
      </c>
      <c r="B64" s="55">
        <v>1027</v>
      </c>
      <c r="C64" s="55">
        <v>536</v>
      </c>
      <c r="D64" s="55">
        <v>1702</v>
      </c>
      <c r="E64" s="55">
        <v>9811</v>
      </c>
      <c r="F64" s="55">
        <v>91</v>
      </c>
      <c r="G64" s="55">
        <v>816</v>
      </c>
      <c r="H64" s="55">
        <v>5850</v>
      </c>
      <c r="I64" s="79">
        <v>19833</v>
      </c>
    </row>
    <row r="65" spans="1:9" ht="15">
      <c r="A65" s="78" t="s">
        <v>38</v>
      </c>
      <c r="B65" s="55">
        <v>140</v>
      </c>
      <c r="C65" s="55">
        <v>62</v>
      </c>
      <c r="D65" s="55">
        <v>464</v>
      </c>
      <c r="E65" s="55">
        <v>1264</v>
      </c>
      <c r="F65" s="55">
        <v>15</v>
      </c>
      <c r="G65" s="55">
        <v>202</v>
      </c>
      <c r="H65" s="55">
        <v>1277</v>
      </c>
      <c r="I65" s="171">
        <v>3424</v>
      </c>
    </row>
    <row r="66" spans="1:9" ht="15">
      <c r="A66" s="80" t="s">
        <v>39</v>
      </c>
      <c r="B66" s="55" t="s">
        <v>71</v>
      </c>
      <c r="C66" s="55" t="s">
        <v>71</v>
      </c>
      <c r="D66" s="55">
        <v>17</v>
      </c>
      <c r="E66" s="55">
        <v>38</v>
      </c>
      <c r="F66" s="55" t="s">
        <v>71</v>
      </c>
      <c r="G66" s="55" t="s">
        <v>71</v>
      </c>
      <c r="H66" s="55">
        <v>46</v>
      </c>
      <c r="I66" s="79">
        <v>113</v>
      </c>
    </row>
    <row r="67" spans="1:9" ht="28.5">
      <c r="A67" s="78" t="s">
        <v>40</v>
      </c>
      <c r="B67" s="55">
        <v>16</v>
      </c>
      <c r="C67" s="55" t="s">
        <v>71</v>
      </c>
      <c r="D67" s="55" t="s">
        <v>71</v>
      </c>
      <c r="E67" s="55">
        <v>117</v>
      </c>
      <c r="F67" s="55" t="s">
        <v>71</v>
      </c>
      <c r="G67" s="55">
        <v>13</v>
      </c>
      <c r="H67" s="55">
        <v>87</v>
      </c>
      <c r="I67" s="171">
        <v>244</v>
      </c>
    </row>
    <row r="68" spans="1:9" ht="28.5">
      <c r="A68" s="78" t="s">
        <v>41</v>
      </c>
      <c r="B68" s="55" t="s">
        <v>71</v>
      </c>
      <c r="C68" s="55" t="s">
        <v>71</v>
      </c>
      <c r="D68" s="55">
        <v>42</v>
      </c>
      <c r="E68" s="55">
        <v>66</v>
      </c>
      <c r="F68" s="55" t="s">
        <v>71</v>
      </c>
      <c r="G68" s="55" t="s">
        <v>71</v>
      </c>
      <c r="H68" s="55">
        <v>36</v>
      </c>
      <c r="I68" s="79">
        <v>161</v>
      </c>
    </row>
    <row r="69" spans="1:9" ht="28.5">
      <c r="A69" s="78" t="s">
        <v>42</v>
      </c>
      <c r="B69" s="55">
        <v>18</v>
      </c>
      <c r="C69" s="55" t="s">
        <v>71</v>
      </c>
      <c r="D69" s="55" t="s">
        <v>71</v>
      </c>
      <c r="E69" s="55">
        <v>189</v>
      </c>
      <c r="F69" s="55" t="s">
        <v>71</v>
      </c>
      <c r="G69" s="55" t="s">
        <v>71</v>
      </c>
      <c r="H69" s="55">
        <v>167</v>
      </c>
      <c r="I69" s="171">
        <v>396</v>
      </c>
    </row>
    <row r="70" spans="1:9" ht="15">
      <c r="A70" s="160" t="s">
        <v>18</v>
      </c>
      <c r="B70" s="151">
        <v>7649</v>
      </c>
      <c r="C70" s="151">
        <v>2021</v>
      </c>
      <c r="D70" s="151">
        <v>9543</v>
      </c>
      <c r="E70" s="151">
        <v>69055</v>
      </c>
      <c r="F70" s="151">
        <v>412</v>
      </c>
      <c r="G70" s="151">
        <v>6238</v>
      </c>
      <c r="H70" s="151">
        <v>49544</v>
      </c>
      <c r="I70" s="151">
        <v>144462</v>
      </c>
    </row>
    <row r="71" spans="1:9" ht="15" thickBot="1"/>
    <row r="72" spans="1:9" ht="16.5">
      <c r="A72" s="232" t="s">
        <v>98</v>
      </c>
      <c r="B72" s="233"/>
      <c r="C72" s="233"/>
      <c r="D72" s="233"/>
      <c r="E72" s="233"/>
      <c r="F72" s="233"/>
      <c r="G72" s="233"/>
      <c r="H72" s="233"/>
      <c r="I72" s="234"/>
    </row>
    <row r="73" spans="1:9" ht="63">
      <c r="A73" s="81" t="s">
        <v>97</v>
      </c>
      <c r="B73" s="77" t="s">
        <v>76</v>
      </c>
      <c r="C73" s="77" t="s">
        <v>78</v>
      </c>
      <c r="D73" s="77" t="s">
        <v>77</v>
      </c>
      <c r="E73" s="77" t="s">
        <v>79</v>
      </c>
      <c r="F73" s="77" t="s">
        <v>80</v>
      </c>
      <c r="G73" s="77" t="s">
        <v>82</v>
      </c>
      <c r="H73" s="77" t="s">
        <v>81</v>
      </c>
      <c r="I73" s="82" t="s">
        <v>85</v>
      </c>
    </row>
    <row r="74" spans="1:9" ht="29.25">
      <c r="A74" s="71" t="s">
        <v>35</v>
      </c>
      <c r="B74" s="63">
        <f>B62/B$70</f>
        <v>0.69303176885867435</v>
      </c>
      <c r="C74" s="63">
        <f t="shared" ref="C74:I74" si="9">C62/C$70</f>
        <v>0.59772389905987133</v>
      </c>
      <c r="D74" s="63">
        <f t="shared" si="9"/>
        <v>0.6051556114429425</v>
      </c>
      <c r="E74" s="63">
        <f t="shared" si="9"/>
        <v>0.68774165520237496</v>
      </c>
      <c r="F74" s="63">
        <f t="shared" si="9"/>
        <v>0.61407766990291257</v>
      </c>
      <c r="G74" s="63">
        <f t="shared" si="9"/>
        <v>0.69525488938762425</v>
      </c>
      <c r="H74" s="63">
        <f t="shared" si="9"/>
        <v>0.72450750847731304</v>
      </c>
      <c r="I74" s="64">
        <f t="shared" si="9"/>
        <v>0.69403026401406598</v>
      </c>
    </row>
    <row r="75" spans="1:9" ht="43.5">
      <c r="A75" s="71" t="s">
        <v>36</v>
      </c>
      <c r="B75" s="63">
        <f t="shared" ref="B75:I75" si="10">B63/B$70</f>
        <v>0.14773172963786116</v>
      </c>
      <c r="C75" s="63">
        <f t="shared" si="10"/>
        <v>0.10044532409698169</v>
      </c>
      <c r="D75" s="63">
        <f t="shared" si="10"/>
        <v>0.1605365189143875</v>
      </c>
      <c r="E75" s="63">
        <f t="shared" si="10"/>
        <v>0.14594164072116428</v>
      </c>
      <c r="F75" s="63">
        <f t="shared" si="10"/>
        <v>0.11893203883495146</v>
      </c>
      <c r="G75" s="63">
        <f t="shared" si="10"/>
        <v>0.13658223789676177</v>
      </c>
      <c r="H75" s="63">
        <f t="shared" si="10"/>
        <v>0.1248587114484095</v>
      </c>
      <c r="I75" s="64">
        <f t="shared" si="10"/>
        <v>0.13865237917237752</v>
      </c>
    </row>
    <row r="76" spans="1:9" ht="43.5">
      <c r="A76" s="75" t="s">
        <v>37</v>
      </c>
      <c r="B76" s="63">
        <f t="shared" ref="B76:I76" si="11">B64/B$70</f>
        <v>0.13426591711334815</v>
      </c>
      <c r="C76" s="63">
        <f t="shared" si="11"/>
        <v>0.2652152399802078</v>
      </c>
      <c r="D76" s="63">
        <f t="shared" si="11"/>
        <v>0.17835062349366027</v>
      </c>
      <c r="E76" s="63">
        <f t="shared" si="11"/>
        <v>0.1420751574831656</v>
      </c>
      <c r="F76" s="63">
        <f t="shared" si="11"/>
        <v>0.220873786407767</v>
      </c>
      <c r="G76" s="63">
        <f t="shared" si="11"/>
        <v>0.13081115742225072</v>
      </c>
      <c r="H76" s="63">
        <f t="shared" si="11"/>
        <v>0.11807686097206524</v>
      </c>
      <c r="I76" s="64">
        <f t="shared" si="11"/>
        <v>0.13728869875815095</v>
      </c>
    </row>
    <row r="77" spans="1:9" ht="15">
      <c r="A77" s="71" t="s">
        <v>38</v>
      </c>
      <c r="B77" s="63">
        <f t="shared" ref="B77:I77" si="12">B65/B$70</f>
        <v>1.8303046149823508E-2</v>
      </c>
      <c r="C77" s="63" t="s">
        <v>71</v>
      </c>
      <c r="D77" s="63">
        <f t="shared" si="12"/>
        <v>4.8622026616368018E-2</v>
      </c>
      <c r="E77" s="63">
        <f t="shared" si="12"/>
        <v>1.8304250235319671E-2</v>
      </c>
      <c r="F77" s="63" t="s">
        <v>71</v>
      </c>
      <c r="G77" s="63">
        <f t="shared" si="12"/>
        <v>3.2382173773645398E-2</v>
      </c>
      <c r="H77" s="63">
        <f t="shared" si="12"/>
        <v>2.5775068625867915E-2</v>
      </c>
      <c r="I77" s="64">
        <f t="shared" si="12"/>
        <v>2.3701734712242666E-2</v>
      </c>
    </row>
    <row r="78" spans="1:9" ht="15">
      <c r="A78" s="75" t="s">
        <v>39</v>
      </c>
      <c r="B78" s="63" t="s">
        <v>71</v>
      </c>
      <c r="C78" s="63" t="s">
        <v>71</v>
      </c>
      <c r="D78" s="206">
        <f t="shared" ref="D78:I78" si="13">D66/D$70</f>
        <v>1.7814104579272766E-3</v>
      </c>
      <c r="E78" s="206">
        <f t="shared" si="13"/>
        <v>5.5028600390992684E-4</v>
      </c>
      <c r="F78" s="206" t="s">
        <v>71</v>
      </c>
      <c r="G78" s="206" t="s">
        <v>71</v>
      </c>
      <c r="H78" s="206">
        <f t="shared" si="13"/>
        <v>9.2846762473760701E-4</v>
      </c>
      <c r="I78" s="207">
        <f t="shared" si="13"/>
        <v>7.8221262338884967E-4</v>
      </c>
    </row>
    <row r="79" spans="1:9" ht="29.25">
      <c r="A79" s="71" t="s">
        <v>40</v>
      </c>
      <c r="B79" s="63">
        <f t="shared" ref="B79:I79" si="14">B67/B$70</f>
        <v>2.0917767028369723E-3</v>
      </c>
      <c r="C79" s="63" t="s">
        <v>71</v>
      </c>
      <c r="D79" s="206" t="s">
        <v>71</v>
      </c>
      <c r="E79" s="206">
        <f t="shared" si="14"/>
        <v>1.6943016436174064E-3</v>
      </c>
      <c r="F79" s="206" t="s">
        <v>71</v>
      </c>
      <c r="G79" s="206" t="s">
        <v>71</v>
      </c>
      <c r="H79" s="206">
        <f t="shared" si="14"/>
        <v>1.7560148554819958E-3</v>
      </c>
      <c r="I79" s="207">
        <f t="shared" si="14"/>
        <v>1.6890254876714985E-3</v>
      </c>
    </row>
    <row r="80" spans="1:9" ht="29.25">
      <c r="A80" s="71" t="s">
        <v>41</v>
      </c>
      <c r="B80" s="63" t="s">
        <v>71</v>
      </c>
      <c r="C80" s="63" t="s">
        <v>71</v>
      </c>
      <c r="D80" s="206">
        <f t="shared" ref="D80:I80" si="15">D68/D$70</f>
        <v>4.4011317195850365E-3</v>
      </c>
      <c r="E80" s="206">
        <f t="shared" si="15"/>
        <v>9.5575990152776773E-4</v>
      </c>
      <c r="F80" s="206" t="s">
        <v>71</v>
      </c>
      <c r="G80" s="206" t="s">
        <v>71</v>
      </c>
      <c r="H80" s="206">
        <f t="shared" si="15"/>
        <v>7.266268367511707E-4</v>
      </c>
      <c r="I80" s="207">
        <f t="shared" si="15"/>
        <v>1.1144799324389804E-3</v>
      </c>
    </row>
    <row r="81" spans="1:9" ht="29.25">
      <c r="A81" s="71" t="s">
        <v>42</v>
      </c>
      <c r="B81" s="63">
        <f t="shared" ref="B81:I81" si="16">B69/B$70</f>
        <v>2.3532487906915939E-3</v>
      </c>
      <c r="C81" s="63" t="s">
        <v>71</v>
      </c>
      <c r="D81" s="206" t="s">
        <v>71</v>
      </c>
      <c r="E81" s="206">
        <f t="shared" si="16"/>
        <v>2.7369488089204258E-3</v>
      </c>
      <c r="F81" s="206" t="s">
        <v>71</v>
      </c>
      <c r="G81" s="206" t="e">
        <f t="shared" si="16"/>
        <v>#VALUE!</v>
      </c>
      <c r="H81" s="206">
        <f t="shared" si="16"/>
        <v>3.3707411593734862E-3</v>
      </c>
      <c r="I81" s="207">
        <f t="shared" si="16"/>
        <v>2.7412052996635791E-3</v>
      </c>
    </row>
    <row r="82" spans="1:9" ht="15.75" thickBot="1">
      <c r="A82" s="113" t="s">
        <v>18</v>
      </c>
      <c r="B82" s="64">
        <f t="shared" ref="B82:I82" si="17">B70/B$70</f>
        <v>1</v>
      </c>
      <c r="C82" s="64">
        <f t="shared" si="17"/>
        <v>1</v>
      </c>
      <c r="D82" s="64">
        <f t="shared" si="17"/>
        <v>1</v>
      </c>
      <c r="E82" s="64">
        <f t="shared" si="17"/>
        <v>1</v>
      </c>
      <c r="F82" s="64">
        <f t="shared" si="17"/>
        <v>1</v>
      </c>
      <c r="G82" s="64">
        <f t="shared" si="17"/>
        <v>1</v>
      </c>
      <c r="H82" s="64">
        <f t="shared" si="17"/>
        <v>1</v>
      </c>
      <c r="I82" s="64">
        <f t="shared" si="17"/>
        <v>1</v>
      </c>
    </row>
    <row r="84" spans="1:9" ht="16.5">
      <c r="A84" s="254" t="s">
        <v>99</v>
      </c>
      <c r="B84" s="254"/>
      <c r="C84" s="254"/>
      <c r="D84" s="254"/>
      <c r="E84" s="254"/>
      <c r="F84" s="254"/>
      <c r="G84" s="254"/>
    </row>
    <row r="85" spans="1:9" ht="47.25">
      <c r="A85" s="76" t="s">
        <v>97</v>
      </c>
      <c r="B85" s="77" t="s">
        <v>100</v>
      </c>
      <c r="C85" s="77" t="s">
        <v>101</v>
      </c>
      <c r="D85" s="77" t="s">
        <v>85</v>
      </c>
      <c r="E85" s="77" t="s">
        <v>102</v>
      </c>
      <c r="F85" s="77" t="s">
        <v>103</v>
      </c>
      <c r="G85" s="77" t="s">
        <v>104</v>
      </c>
    </row>
    <row r="86" spans="1:9" ht="29.25">
      <c r="A86" s="83" t="s">
        <v>35</v>
      </c>
      <c r="B86" s="55">
        <v>37038</v>
      </c>
      <c r="C86" s="55">
        <v>63223</v>
      </c>
      <c r="D86" s="84">
        <v>100261</v>
      </c>
      <c r="E86" s="63">
        <f>B86/B$94</f>
        <v>0.72587947084762372</v>
      </c>
      <c r="F86" s="63">
        <f t="shared" ref="F86:F94" si="18">C86/C$94</f>
        <v>0.67663773451630516</v>
      </c>
      <c r="G86" s="85">
        <f>D86/D$94</f>
        <v>0.69403026401406598</v>
      </c>
    </row>
    <row r="87" spans="1:9" ht="43.5">
      <c r="A87" s="83" t="s">
        <v>36</v>
      </c>
      <c r="B87" s="55">
        <v>6970</v>
      </c>
      <c r="C87" s="55">
        <v>13060</v>
      </c>
      <c r="D87" s="84">
        <v>20030</v>
      </c>
      <c r="E87" s="63">
        <f t="shared" ref="E87:E94" si="19">B87/B$94</f>
        <v>0.13659970602645763</v>
      </c>
      <c r="F87" s="63">
        <f t="shared" si="18"/>
        <v>0.1397733232017295</v>
      </c>
      <c r="G87" s="85">
        <f t="shared" ref="G87:G94" si="20">D87/D$94</f>
        <v>0.13865237917237752</v>
      </c>
    </row>
    <row r="88" spans="1:9" ht="43.5">
      <c r="A88" s="86" t="s">
        <v>37</v>
      </c>
      <c r="B88" s="55">
        <v>5928</v>
      </c>
      <c r="C88" s="55">
        <v>13905</v>
      </c>
      <c r="D88" s="84">
        <f>SUM(Table28[[#This Row],[Female Student Count]:[Male Student Count]])</f>
        <v>19833</v>
      </c>
      <c r="E88" s="63">
        <f t="shared" si="19"/>
        <v>0.11617834394904458</v>
      </c>
      <c r="F88" s="63">
        <f t="shared" si="18"/>
        <v>0.14881684985605273</v>
      </c>
      <c r="G88" s="85">
        <f t="shared" si="20"/>
        <v>0.13728869875815095</v>
      </c>
    </row>
    <row r="89" spans="1:9" ht="15">
      <c r="A89" s="83" t="s">
        <v>38</v>
      </c>
      <c r="B89" s="55">
        <v>785</v>
      </c>
      <c r="C89" s="55">
        <v>2639</v>
      </c>
      <c r="D89" s="84">
        <f>SUM(Table28[[#This Row],[Female Student Count]:[Male Student Count]])</f>
        <v>3424</v>
      </c>
      <c r="E89" s="63">
        <f t="shared" si="19"/>
        <v>1.5384615384615385E-2</v>
      </c>
      <c r="F89" s="63">
        <f t="shared" si="18"/>
        <v>2.8243629397347945E-2</v>
      </c>
      <c r="G89" s="85">
        <f t="shared" si="20"/>
        <v>2.3701734712242666E-2</v>
      </c>
    </row>
    <row r="90" spans="1:9" ht="15">
      <c r="A90" s="86" t="s">
        <v>39</v>
      </c>
      <c r="B90" s="55" t="s">
        <v>71</v>
      </c>
      <c r="C90" s="55" t="s">
        <v>71</v>
      </c>
      <c r="D90" s="84">
        <v>113</v>
      </c>
      <c r="E90" s="206">
        <v>8.9999999999999998E-4</v>
      </c>
      <c r="F90" s="206">
        <v>6.9999999999999999E-4</v>
      </c>
      <c r="G90" s="85">
        <f t="shared" si="20"/>
        <v>7.8221262338884967E-4</v>
      </c>
    </row>
    <row r="91" spans="1:9" ht="29.25">
      <c r="A91" s="83" t="s">
        <v>40</v>
      </c>
      <c r="B91" s="55">
        <v>97</v>
      </c>
      <c r="C91" s="55">
        <v>147</v>
      </c>
      <c r="D91" s="84">
        <f>SUM(Table28[[#This Row],[Female Student Count]:[Male Student Count]])</f>
        <v>244</v>
      </c>
      <c r="E91" s="206">
        <f t="shared" si="19"/>
        <v>1.9010289073983341E-3</v>
      </c>
      <c r="F91" s="206">
        <f t="shared" si="18"/>
        <v>1.5732525659000183E-3</v>
      </c>
      <c r="G91" s="85">
        <f t="shared" si="20"/>
        <v>1.6890254876714985E-3</v>
      </c>
    </row>
    <row r="92" spans="1:9" ht="29.25">
      <c r="A92" s="83" t="s">
        <v>41</v>
      </c>
      <c r="B92" s="55" t="s">
        <v>71</v>
      </c>
      <c r="C92" s="55" t="s">
        <v>71</v>
      </c>
      <c r="D92" s="84">
        <v>161</v>
      </c>
      <c r="E92" s="206">
        <v>1E-4</v>
      </c>
      <c r="F92" s="206">
        <v>1.6000000000000001E-3</v>
      </c>
      <c r="G92" s="85">
        <f t="shared" si="20"/>
        <v>1.1144799324389804E-3</v>
      </c>
    </row>
    <row r="93" spans="1:9" ht="29.25">
      <c r="A93" s="83" t="s">
        <v>42</v>
      </c>
      <c r="B93" s="55">
        <v>153</v>
      </c>
      <c r="C93" s="55">
        <v>243</v>
      </c>
      <c r="D93" s="84">
        <f>SUM(Table28[[#This Row],[Female Student Count]:[Male Student Count]])</f>
        <v>396</v>
      </c>
      <c r="E93" s="206">
        <f t="shared" si="19"/>
        <v>2.9985301322880942E-3</v>
      </c>
      <c r="F93" s="206">
        <f t="shared" si="18"/>
        <v>2.6006828130183974E-3</v>
      </c>
      <c r="G93" s="85">
        <f t="shared" si="20"/>
        <v>2.7412052996635791E-3</v>
      </c>
    </row>
    <row r="94" spans="1:9" ht="15">
      <c r="A94" s="150" t="s">
        <v>18</v>
      </c>
      <c r="B94" s="151">
        <v>51025</v>
      </c>
      <c r="C94" s="151">
        <v>93437</v>
      </c>
      <c r="D94" s="84">
        <f>SUM(B94:C94)</f>
        <v>144462</v>
      </c>
      <c r="E94" s="64">
        <f t="shared" si="19"/>
        <v>1</v>
      </c>
      <c r="F94" s="64">
        <f t="shared" si="18"/>
        <v>1</v>
      </c>
      <c r="G94" s="85">
        <f t="shared" si="20"/>
        <v>1</v>
      </c>
    </row>
    <row r="95" spans="1:9" ht="15" thickBot="1"/>
    <row r="96" spans="1:9" ht="16.5">
      <c r="A96" s="232" t="s">
        <v>105</v>
      </c>
      <c r="B96" s="233"/>
      <c r="C96" s="233"/>
      <c r="D96" s="233"/>
      <c r="E96" s="233"/>
      <c r="F96" s="233"/>
      <c r="G96" s="234"/>
    </row>
    <row r="97" spans="1:15" ht="47.25">
      <c r="A97" s="81" t="s">
        <v>97</v>
      </c>
      <c r="B97" s="77" t="s">
        <v>30</v>
      </c>
      <c r="C97" s="77" t="s">
        <v>106</v>
      </c>
      <c r="D97" s="77" t="s">
        <v>85</v>
      </c>
      <c r="E97" s="77" t="s">
        <v>107</v>
      </c>
      <c r="F97" s="77" t="s">
        <v>108</v>
      </c>
      <c r="G97" s="82" t="s">
        <v>109</v>
      </c>
    </row>
    <row r="98" spans="1:15" ht="28.5">
      <c r="A98" s="87" t="s">
        <v>35</v>
      </c>
      <c r="B98" s="55">
        <v>12463</v>
      </c>
      <c r="C98" s="55">
        <v>87798</v>
      </c>
      <c r="D98" s="84">
        <v>100261</v>
      </c>
      <c r="E98" s="63">
        <f>B98/B$106</f>
        <v>0.73066776103652464</v>
      </c>
      <c r="F98" s="63">
        <f>C98/C$106</f>
        <v>0.70844831759864435</v>
      </c>
      <c r="G98" s="88">
        <f>D98/D$106</f>
        <v>0.79541920538207667</v>
      </c>
    </row>
    <row r="99" spans="1:15" ht="42.75">
      <c r="A99" s="87" t="s">
        <v>36</v>
      </c>
      <c r="B99" s="55">
        <v>3131</v>
      </c>
      <c r="C99" s="55">
        <v>16899</v>
      </c>
      <c r="D99" s="84">
        <v>20030</v>
      </c>
      <c r="E99" s="63">
        <f t="shared" ref="E99:E106" si="21">B99/B$106</f>
        <v>0.18356100134842002</v>
      </c>
      <c r="F99" s="63">
        <f t="shared" ref="F99:F106" si="22">C99/C$106</f>
        <v>0.1363592350520455</v>
      </c>
      <c r="G99" s="88">
        <f t="shared" ref="G99:G106" si="23">D99/D$106</f>
        <v>0.15890771769484641</v>
      </c>
    </row>
    <row r="100" spans="1:15" ht="42.75">
      <c r="A100" s="89" t="s">
        <v>37</v>
      </c>
      <c r="B100" s="55">
        <v>2725</v>
      </c>
      <c r="C100" s="55">
        <v>17108</v>
      </c>
      <c r="D100" s="84">
        <v>19833</v>
      </c>
      <c r="E100" s="63">
        <f t="shared" si="21"/>
        <v>0.15975845693850033</v>
      </c>
      <c r="F100" s="63">
        <f t="shared" si="22"/>
        <v>0.13804567094327444</v>
      </c>
      <c r="G100" s="88">
        <f t="shared" si="23"/>
        <v>0.1573448210205636</v>
      </c>
    </row>
    <row r="101" spans="1:15" ht="15">
      <c r="A101" s="87" t="s">
        <v>38</v>
      </c>
      <c r="B101" s="55">
        <v>74</v>
      </c>
      <c r="C101" s="55">
        <v>3350</v>
      </c>
      <c r="D101" s="84">
        <v>3424</v>
      </c>
      <c r="E101" s="63">
        <f t="shared" si="21"/>
        <v>4.3383947939262474E-3</v>
      </c>
      <c r="F101" s="63">
        <f t="shared" si="22"/>
        <v>2.7031388687162108E-2</v>
      </c>
      <c r="G101" s="88">
        <f t="shared" si="23"/>
        <v>2.7164254887027166E-2</v>
      </c>
    </row>
    <row r="102" spans="1:15" ht="15">
      <c r="A102" s="89" t="s">
        <v>39</v>
      </c>
      <c r="B102" s="55" t="s">
        <v>71</v>
      </c>
      <c r="C102" s="55" t="s">
        <v>71</v>
      </c>
      <c r="D102" s="84">
        <v>113</v>
      </c>
      <c r="E102" s="55" t="s">
        <v>71</v>
      </c>
      <c r="F102" s="55" t="s">
        <v>71</v>
      </c>
      <c r="G102" s="88">
        <f t="shared" si="23"/>
        <v>8.964838791571465E-4</v>
      </c>
    </row>
    <row r="103" spans="1:15" ht="28.5">
      <c r="A103" s="87" t="s">
        <v>40</v>
      </c>
      <c r="B103" s="55" t="s">
        <v>71</v>
      </c>
      <c r="C103" s="55" t="s">
        <v>71</v>
      </c>
      <c r="D103" s="84">
        <v>244</v>
      </c>
      <c r="E103" s="55" t="s">
        <v>71</v>
      </c>
      <c r="F103" s="55" t="s">
        <v>71</v>
      </c>
      <c r="G103" s="88">
        <f t="shared" si="23"/>
        <v>1.9357705001269358E-3</v>
      </c>
    </row>
    <row r="104" spans="1:15" ht="28.5">
      <c r="A104" s="87" t="s">
        <v>41</v>
      </c>
      <c r="B104" s="55" t="s">
        <v>71</v>
      </c>
      <c r="C104" s="55" t="s">
        <v>71</v>
      </c>
      <c r="D104" s="84">
        <v>153</v>
      </c>
      <c r="E104" s="55" t="s">
        <v>71</v>
      </c>
      <c r="F104" s="55" t="s">
        <v>71</v>
      </c>
      <c r="G104" s="88">
        <f t="shared" si="23"/>
        <v>1.2138233054074638E-3</v>
      </c>
    </row>
    <row r="105" spans="1:15" ht="28.5">
      <c r="A105" s="87" t="s">
        <v>42</v>
      </c>
      <c r="B105" s="55" t="s">
        <v>71</v>
      </c>
      <c r="C105" s="55" t="s">
        <v>71</v>
      </c>
      <c r="D105" s="84">
        <v>394</v>
      </c>
      <c r="E105" s="55" t="s">
        <v>71</v>
      </c>
      <c r="F105" s="55" t="s">
        <v>71</v>
      </c>
      <c r="G105" s="88">
        <f t="shared" si="23"/>
        <v>3.125793348565626E-3</v>
      </c>
    </row>
    <row r="106" spans="1:15" ht="15.75" thickBot="1">
      <c r="A106" s="113" t="s">
        <v>18</v>
      </c>
      <c r="B106" s="149">
        <v>17057</v>
      </c>
      <c r="C106" s="149">
        <v>123930</v>
      </c>
      <c r="D106" s="149">
        <v>126048</v>
      </c>
      <c r="E106" s="161">
        <f t="shared" si="21"/>
        <v>1</v>
      </c>
      <c r="F106" s="161">
        <f t="shared" si="22"/>
        <v>1</v>
      </c>
      <c r="G106" s="167">
        <f t="shared" si="23"/>
        <v>1</v>
      </c>
    </row>
    <row r="108" spans="1:15" ht="16.5">
      <c r="A108" s="254" t="s">
        <v>110</v>
      </c>
      <c r="B108" s="254"/>
      <c r="C108" s="254"/>
      <c r="D108" s="254"/>
      <c r="E108" s="254"/>
      <c r="F108" s="254"/>
      <c r="G108" s="254"/>
      <c r="H108" s="254"/>
      <c r="I108" s="254"/>
      <c r="J108" s="254"/>
      <c r="K108" s="254"/>
      <c r="L108" s="254"/>
      <c r="M108" s="254"/>
      <c r="N108" s="254"/>
      <c r="O108" s="254"/>
    </row>
    <row r="109" spans="1:15" ht="47.25">
      <c r="A109" s="76" t="s">
        <v>97</v>
      </c>
      <c r="B109" s="90" t="s">
        <v>5</v>
      </c>
      <c r="C109" s="90" t="s">
        <v>6</v>
      </c>
      <c r="D109" s="90" t="s">
        <v>7</v>
      </c>
      <c r="E109" s="90" t="s">
        <v>8</v>
      </c>
      <c r="F109" s="90" t="s">
        <v>9</v>
      </c>
      <c r="G109" s="90" t="s">
        <v>10</v>
      </c>
      <c r="H109" s="90" t="s">
        <v>11</v>
      </c>
      <c r="I109" s="90" t="s">
        <v>12</v>
      </c>
      <c r="J109" s="90" t="s">
        <v>72</v>
      </c>
      <c r="K109" s="90" t="s">
        <v>14</v>
      </c>
      <c r="L109" s="90" t="s">
        <v>15</v>
      </c>
      <c r="M109" s="90" t="s">
        <v>16</v>
      </c>
      <c r="N109" s="90" t="s">
        <v>17</v>
      </c>
      <c r="O109" s="90" t="s">
        <v>85</v>
      </c>
    </row>
    <row r="110" spans="1:15" ht="45">
      <c r="A110" s="91" t="s">
        <v>35</v>
      </c>
      <c r="B110" s="177">
        <v>7510</v>
      </c>
      <c r="C110" s="177">
        <v>21</v>
      </c>
      <c r="D110" s="177">
        <v>7767</v>
      </c>
      <c r="E110" s="177">
        <v>3251</v>
      </c>
      <c r="F110" s="177">
        <v>789</v>
      </c>
      <c r="G110" s="177">
        <v>881</v>
      </c>
      <c r="H110" s="177">
        <v>228</v>
      </c>
      <c r="I110" s="177">
        <v>290</v>
      </c>
      <c r="J110" s="177">
        <v>14009</v>
      </c>
      <c r="K110" s="177">
        <v>43748</v>
      </c>
      <c r="L110" s="177">
        <v>21315</v>
      </c>
      <c r="M110" s="177">
        <v>134</v>
      </c>
      <c r="N110" s="177">
        <v>318</v>
      </c>
      <c r="O110" s="92">
        <v>100261</v>
      </c>
    </row>
    <row r="111" spans="1:15" ht="45">
      <c r="A111" s="91" t="s">
        <v>36</v>
      </c>
      <c r="B111" s="177">
        <v>2670</v>
      </c>
      <c r="C111" s="177" t="s">
        <v>71</v>
      </c>
      <c r="D111" s="177">
        <v>1452</v>
      </c>
      <c r="E111" s="177">
        <v>1035</v>
      </c>
      <c r="F111" s="177">
        <v>131</v>
      </c>
      <c r="G111" s="177">
        <v>1354</v>
      </c>
      <c r="H111" s="177">
        <v>179</v>
      </c>
      <c r="I111" s="177">
        <v>76</v>
      </c>
      <c r="J111" s="177">
        <v>3058</v>
      </c>
      <c r="K111" s="177">
        <v>9708</v>
      </c>
      <c r="L111" s="177">
        <v>268</v>
      </c>
      <c r="M111" s="177" t="s">
        <v>71</v>
      </c>
      <c r="N111" s="177">
        <v>53</v>
      </c>
      <c r="O111" s="92">
        <v>20030</v>
      </c>
    </row>
    <row r="112" spans="1:15" ht="45">
      <c r="A112" s="93" t="s">
        <v>37</v>
      </c>
      <c r="B112" s="177">
        <v>7964</v>
      </c>
      <c r="C112" s="177">
        <v>68</v>
      </c>
      <c r="D112" s="177">
        <v>1740</v>
      </c>
      <c r="E112" s="177">
        <v>1011</v>
      </c>
      <c r="F112" s="177">
        <v>45</v>
      </c>
      <c r="G112" s="177">
        <v>4746</v>
      </c>
      <c r="H112" s="177">
        <v>1136</v>
      </c>
      <c r="I112" s="177">
        <v>92</v>
      </c>
      <c r="J112" s="177">
        <v>1219</v>
      </c>
      <c r="K112" s="177">
        <v>1617</v>
      </c>
      <c r="L112" s="177">
        <v>107</v>
      </c>
      <c r="M112" s="177">
        <v>51</v>
      </c>
      <c r="N112" s="177">
        <v>37</v>
      </c>
      <c r="O112" s="92">
        <v>19833</v>
      </c>
    </row>
    <row r="113" spans="1:15" ht="15">
      <c r="A113" s="91" t="s">
        <v>38</v>
      </c>
      <c r="B113" s="177">
        <v>1035</v>
      </c>
      <c r="C113" s="177">
        <v>46</v>
      </c>
      <c r="D113" s="177">
        <v>121</v>
      </c>
      <c r="E113" s="177">
        <v>1171</v>
      </c>
      <c r="F113" s="177">
        <v>230</v>
      </c>
      <c r="G113" s="177">
        <v>195</v>
      </c>
      <c r="H113" s="177">
        <v>179</v>
      </c>
      <c r="I113" s="177" t="s">
        <v>71</v>
      </c>
      <c r="J113" s="177">
        <v>301</v>
      </c>
      <c r="K113" s="177">
        <v>85</v>
      </c>
      <c r="L113" s="177" t="s">
        <v>71</v>
      </c>
      <c r="M113" s="177" t="s">
        <v>71</v>
      </c>
      <c r="N113" s="177">
        <v>19</v>
      </c>
      <c r="O113" s="92">
        <v>3424</v>
      </c>
    </row>
    <row r="114" spans="1:15" ht="30">
      <c r="A114" s="93" t="s">
        <v>39</v>
      </c>
      <c r="B114" s="177" t="s">
        <v>71</v>
      </c>
      <c r="C114" s="177" t="s">
        <v>71</v>
      </c>
      <c r="D114" s="177" t="s">
        <v>71</v>
      </c>
      <c r="E114" s="177">
        <v>65</v>
      </c>
      <c r="F114" s="177" t="s">
        <v>71</v>
      </c>
      <c r="G114" s="177" t="s">
        <v>71</v>
      </c>
      <c r="H114" s="177" t="s">
        <v>71</v>
      </c>
      <c r="I114" s="177" t="s">
        <v>71</v>
      </c>
      <c r="J114" s="177">
        <v>24</v>
      </c>
      <c r="K114" s="177">
        <v>18</v>
      </c>
      <c r="L114" s="177" t="s">
        <v>71</v>
      </c>
      <c r="M114" s="177" t="s">
        <v>71</v>
      </c>
      <c r="N114" s="177" t="s">
        <v>71</v>
      </c>
      <c r="O114" s="92">
        <v>113</v>
      </c>
    </row>
    <row r="115" spans="1:15" ht="30">
      <c r="A115" s="91" t="s">
        <v>40</v>
      </c>
      <c r="B115" s="177">
        <v>23</v>
      </c>
      <c r="C115" s="177" t="s">
        <v>71</v>
      </c>
      <c r="D115" s="177" t="s">
        <v>71</v>
      </c>
      <c r="E115" s="177" t="s">
        <v>71</v>
      </c>
      <c r="F115" s="177" t="s">
        <v>71</v>
      </c>
      <c r="G115" s="177">
        <v>34</v>
      </c>
      <c r="H115" s="177">
        <v>69</v>
      </c>
      <c r="I115" s="177" t="s">
        <v>71</v>
      </c>
      <c r="J115" s="177">
        <v>48</v>
      </c>
      <c r="K115" s="177">
        <v>20</v>
      </c>
      <c r="L115" s="177" t="s">
        <v>71</v>
      </c>
      <c r="M115" s="177" t="s">
        <v>71</v>
      </c>
      <c r="N115" s="177" t="s">
        <v>71</v>
      </c>
      <c r="O115" s="92">
        <v>244</v>
      </c>
    </row>
    <row r="116" spans="1:15" ht="30">
      <c r="A116" s="91" t="s">
        <v>41</v>
      </c>
      <c r="B116" s="177" t="s">
        <v>71</v>
      </c>
      <c r="C116" s="177" t="s">
        <v>71</v>
      </c>
      <c r="D116" s="177" t="s">
        <v>71</v>
      </c>
      <c r="E116" s="177">
        <v>72</v>
      </c>
      <c r="F116" s="177" t="s">
        <v>71</v>
      </c>
      <c r="G116" s="177" t="s">
        <v>71</v>
      </c>
      <c r="H116" s="177" t="s">
        <v>71</v>
      </c>
      <c r="I116" s="177" t="s">
        <v>71</v>
      </c>
      <c r="J116" s="177">
        <v>29</v>
      </c>
      <c r="K116" s="177">
        <v>52</v>
      </c>
      <c r="L116" s="177" t="s">
        <v>71</v>
      </c>
      <c r="M116" s="177" t="s">
        <v>71</v>
      </c>
      <c r="N116" s="177" t="s">
        <v>71</v>
      </c>
      <c r="O116" s="92">
        <v>161</v>
      </c>
    </row>
    <row r="117" spans="1:15" ht="30">
      <c r="A117" s="91" t="s">
        <v>42</v>
      </c>
      <c r="B117" s="177">
        <v>19</v>
      </c>
      <c r="C117" s="177" t="s">
        <v>71</v>
      </c>
      <c r="D117" s="177">
        <v>20</v>
      </c>
      <c r="E117" s="177" t="s">
        <v>71</v>
      </c>
      <c r="F117" s="177" t="s">
        <v>71</v>
      </c>
      <c r="G117" s="177" t="s">
        <v>71</v>
      </c>
      <c r="H117" s="177" t="s">
        <v>71</v>
      </c>
      <c r="I117" s="177" t="s">
        <v>71</v>
      </c>
      <c r="J117" s="177">
        <v>47</v>
      </c>
      <c r="K117" s="177">
        <v>109</v>
      </c>
      <c r="L117" s="177">
        <v>201</v>
      </c>
      <c r="M117" s="177" t="s">
        <v>71</v>
      </c>
      <c r="N117" s="177" t="s">
        <v>71</v>
      </c>
      <c r="O117" s="92">
        <v>396</v>
      </c>
    </row>
    <row r="118" spans="1:15" ht="15">
      <c r="A118" s="91" t="s">
        <v>18</v>
      </c>
      <c r="B118" s="92">
        <v>19257</v>
      </c>
      <c r="C118" s="92">
        <v>147</v>
      </c>
      <c r="D118" s="92">
        <v>11097</v>
      </c>
      <c r="E118" s="92">
        <v>6622</v>
      </c>
      <c r="F118" s="92">
        <v>1197</v>
      </c>
      <c r="G118" s="92">
        <v>7217</v>
      </c>
      <c r="H118" s="92">
        <v>1792</v>
      </c>
      <c r="I118" s="92">
        <v>474</v>
      </c>
      <c r="J118" s="92">
        <v>18735</v>
      </c>
      <c r="K118" s="92">
        <v>55357</v>
      </c>
      <c r="L118" s="92">
        <v>21094</v>
      </c>
      <c r="M118" s="92">
        <v>234</v>
      </c>
      <c r="N118" s="92">
        <v>429</v>
      </c>
      <c r="O118" s="92">
        <f>SUM(Table30[Calculated Total])</f>
        <v>144462</v>
      </c>
    </row>
    <row r="120" spans="1:15" ht="16.5">
      <c r="A120" s="254" t="s">
        <v>111</v>
      </c>
      <c r="B120" s="254"/>
      <c r="C120" s="254"/>
      <c r="D120" s="254"/>
      <c r="E120" s="254"/>
      <c r="F120" s="254"/>
      <c r="G120" s="254"/>
      <c r="H120" s="254"/>
      <c r="I120" s="254"/>
      <c r="J120" s="254"/>
      <c r="K120" s="254"/>
      <c r="L120" s="254"/>
      <c r="M120" s="254"/>
      <c r="N120" s="254"/>
      <c r="O120" s="254"/>
    </row>
    <row r="121" spans="1:15" ht="47.25">
      <c r="A121" s="76" t="s">
        <v>97</v>
      </c>
      <c r="B121" s="90" t="s">
        <v>5</v>
      </c>
      <c r="C121" s="90" t="s">
        <v>6</v>
      </c>
      <c r="D121" s="90" t="s">
        <v>7</v>
      </c>
      <c r="E121" s="90" t="s">
        <v>8</v>
      </c>
      <c r="F121" s="90" t="s">
        <v>9</v>
      </c>
      <c r="G121" s="90" t="s">
        <v>10</v>
      </c>
      <c r="H121" s="90" t="s">
        <v>11</v>
      </c>
      <c r="I121" s="90" t="s">
        <v>12</v>
      </c>
      <c r="J121" s="90" t="s">
        <v>72</v>
      </c>
      <c r="K121" s="90" t="s">
        <v>14</v>
      </c>
      <c r="L121" s="90" t="s">
        <v>15</v>
      </c>
      <c r="M121" s="90" t="s">
        <v>16</v>
      </c>
      <c r="N121" s="90" t="s">
        <v>17</v>
      </c>
      <c r="O121" s="94" t="s">
        <v>85</v>
      </c>
    </row>
    <row r="122" spans="1:15" ht="28.5">
      <c r="A122" s="95" t="s">
        <v>35</v>
      </c>
      <c r="B122" s="61">
        <f>B110/B$118</f>
        <v>0.3899880562912188</v>
      </c>
      <c r="C122" s="61">
        <f t="shared" ref="C122:O122" si="24">C110/C$118</f>
        <v>0.14285714285714285</v>
      </c>
      <c r="D122" s="61">
        <f t="shared" si="24"/>
        <v>0.69991889699918897</v>
      </c>
      <c r="E122" s="61">
        <f t="shared" si="24"/>
        <v>0.49093929326487468</v>
      </c>
      <c r="F122" s="61">
        <f t="shared" si="24"/>
        <v>0.65914786967418548</v>
      </c>
      <c r="G122" s="61">
        <f t="shared" si="24"/>
        <v>0.1220728834695857</v>
      </c>
      <c r="H122" s="61">
        <f t="shared" si="24"/>
        <v>0.12723214285714285</v>
      </c>
      <c r="I122" s="61">
        <f t="shared" si="24"/>
        <v>0.61181434599156115</v>
      </c>
      <c r="J122" s="61">
        <f t="shared" si="24"/>
        <v>0.74774486255671202</v>
      </c>
      <c r="K122" s="61">
        <f t="shared" si="24"/>
        <v>0.79028849106707377</v>
      </c>
      <c r="L122" s="61">
        <f t="shared" si="24"/>
        <v>1.0104769128662179</v>
      </c>
      <c r="M122" s="61">
        <f t="shared" si="24"/>
        <v>0.57264957264957261</v>
      </c>
      <c r="N122" s="61">
        <f t="shared" si="24"/>
        <v>0.74125874125874125</v>
      </c>
      <c r="O122" s="169">
        <f t="shared" si="24"/>
        <v>0.69403026401406598</v>
      </c>
    </row>
    <row r="123" spans="1:15" ht="42.75">
      <c r="A123" s="95" t="s">
        <v>36</v>
      </c>
      <c r="B123" s="61">
        <f t="shared" ref="B123:O123" si="25">B111/B$118</f>
        <v>0.13865088019940799</v>
      </c>
      <c r="C123" s="61" t="s">
        <v>71</v>
      </c>
      <c r="D123" s="61">
        <f t="shared" si="25"/>
        <v>0.13084617464179507</v>
      </c>
      <c r="E123" s="61">
        <f t="shared" si="25"/>
        <v>0.15629719118091212</v>
      </c>
      <c r="F123" s="61">
        <f t="shared" si="25"/>
        <v>0.10944026733500417</v>
      </c>
      <c r="G123" s="61">
        <f t="shared" si="25"/>
        <v>0.18761258140501594</v>
      </c>
      <c r="H123" s="61">
        <f t="shared" si="25"/>
        <v>9.9888392857142863E-2</v>
      </c>
      <c r="I123" s="61">
        <f t="shared" si="25"/>
        <v>0.16033755274261605</v>
      </c>
      <c r="J123" s="61">
        <f t="shared" si="25"/>
        <v>0.16322391246330398</v>
      </c>
      <c r="K123" s="61">
        <f t="shared" si="25"/>
        <v>0.17537077515038749</v>
      </c>
      <c r="L123" s="61">
        <f t="shared" si="25"/>
        <v>1.270503460699725E-2</v>
      </c>
      <c r="M123" s="61"/>
      <c r="N123" s="61">
        <f t="shared" si="25"/>
        <v>0.12354312354312354</v>
      </c>
      <c r="O123" s="169">
        <f t="shared" si="25"/>
        <v>0.13865237917237752</v>
      </c>
    </row>
    <row r="124" spans="1:15" ht="42.75">
      <c r="A124" s="96" t="s">
        <v>37</v>
      </c>
      <c r="B124" s="61">
        <f t="shared" ref="B124:O124" si="26">B112/B$118</f>
        <v>0.41356389884197953</v>
      </c>
      <c r="C124" s="61">
        <f t="shared" si="26"/>
        <v>0.46258503401360546</v>
      </c>
      <c r="D124" s="61">
        <f t="shared" si="26"/>
        <v>0.15679913490132469</v>
      </c>
      <c r="E124" s="61">
        <f t="shared" si="26"/>
        <v>0.15267290848686196</v>
      </c>
      <c r="F124" s="61">
        <f t="shared" si="26"/>
        <v>3.7593984962406013E-2</v>
      </c>
      <c r="G124" s="61">
        <f t="shared" si="26"/>
        <v>0.65761396702230845</v>
      </c>
      <c r="H124" s="61">
        <f t="shared" si="26"/>
        <v>0.6339285714285714</v>
      </c>
      <c r="I124" s="61">
        <f t="shared" si="26"/>
        <v>0.1940928270042194</v>
      </c>
      <c r="J124" s="61">
        <f t="shared" si="26"/>
        <v>6.5065385641846815E-2</v>
      </c>
      <c r="K124" s="61">
        <f t="shared" si="26"/>
        <v>2.9210397962317322E-2</v>
      </c>
      <c r="L124" s="61">
        <f t="shared" si="26"/>
        <v>5.072532473689201E-3</v>
      </c>
      <c r="M124" s="61">
        <f t="shared" si="26"/>
        <v>0.21794871794871795</v>
      </c>
      <c r="N124" s="61">
        <f t="shared" si="26"/>
        <v>8.6247086247086241E-2</v>
      </c>
      <c r="O124" s="169">
        <f t="shared" si="26"/>
        <v>0.13728869875815095</v>
      </c>
    </row>
    <row r="125" spans="1:15" ht="15">
      <c r="A125" s="95" t="s">
        <v>38</v>
      </c>
      <c r="B125" s="61">
        <f t="shared" ref="B125:O125" si="27">B113/B$118</f>
        <v>5.3746689515500858E-2</v>
      </c>
      <c r="C125" s="61">
        <f t="shared" si="27"/>
        <v>0.31292517006802723</v>
      </c>
      <c r="D125" s="61">
        <f t="shared" si="27"/>
        <v>1.0903847886816257E-2</v>
      </c>
      <c r="E125" s="61">
        <f t="shared" si="27"/>
        <v>0.17683479311386288</v>
      </c>
      <c r="F125" s="61">
        <f t="shared" si="27"/>
        <v>0.1921470342522974</v>
      </c>
      <c r="G125" s="61">
        <f t="shared" si="27"/>
        <v>2.7019537203824304E-2</v>
      </c>
      <c r="H125" s="61">
        <f t="shared" si="27"/>
        <v>9.9888392857142863E-2</v>
      </c>
      <c r="I125" s="61" t="s">
        <v>71</v>
      </c>
      <c r="J125" s="61">
        <f t="shared" si="27"/>
        <v>1.6066186282359219E-2</v>
      </c>
      <c r="K125" s="179">
        <f t="shared" si="27"/>
        <v>1.5354878335169897E-3</v>
      </c>
      <c r="L125" s="61" t="s">
        <v>71</v>
      </c>
      <c r="M125" s="61" t="s">
        <v>71</v>
      </c>
      <c r="N125" s="61">
        <f t="shared" si="27"/>
        <v>4.4289044289044288E-2</v>
      </c>
      <c r="O125" s="169">
        <f t="shared" si="27"/>
        <v>2.3701734712242666E-2</v>
      </c>
    </row>
    <row r="126" spans="1:15" ht="15">
      <c r="A126" s="96" t="s">
        <v>39</v>
      </c>
      <c r="B126" s="61" t="s">
        <v>71</v>
      </c>
      <c r="C126" s="61" t="s">
        <v>71</v>
      </c>
      <c r="D126" s="61" t="s">
        <v>71</v>
      </c>
      <c r="E126" s="61">
        <f t="shared" ref="E126:O126" si="28">E114/E$118</f>
        <v>9.8157656297191177E-3</v>
      </c>
      <c r="F126" s="61" t="s">
        <v>71</v>
      </c>
      <c r="G126" s="61" t="s">
        <v>71</v>
      </c>
      <c r="H126" s="61" t="s">
        <v>71</v>
      </c>
      <c r="I126" s="61" t="s">
        <v>71</v>
      </c>
      <c r="J126" s="179">
        <f t="shared" si="28"/>
        <v>1.2810248198558848E-3</v>
      </c>
      <c r="K126" s="179">
        <f t="shared" si="28"/>
        <v>3.2516212945065667E-4</v>
      </c>
      <c r="L126" s="61" t="s">
        <v>71</v>
      </c>
      <c r="M126" s="61" t="s">
        <v>71</v>
      </c>
      <c r="N126" s="61" t="s">
        <v>71</v>
      </c>
      <c r="O126" s="178">
        <f t="shared" si="28"/>
        <v>7.8221262338884967E-4</v>
      </c>
    </row>
    <row r="127" spans="1:15" ht="28.5">
      <c r="A127" s="95" t="s">
        <v>40</v>
      </c>
      <c r="B127" s="61">
        <f t="shared" ref="B127:O127" si="29">B115/B$118</f>
        <v>1.1943708781222413E-3</v>
      </c>
      <c r="C127" s="61" t="s">
        <v>71</v>
      </c>
      <c r="D127" s="61" t="s">
        <v>71</v>
      </c>
      <c r="E127" s="61" t="s">
        <v>71</v>
      </c>
      <c r="F127" s="61" t="s">
        <v>71</v>
      </c>
      <c r="G127" s="61">
        <f t="shared" si="29"/>
        <v>4.7110987945129558E-3</v>
      </c>
      <c r="H127" s="61">
        <f t="shared" si="29"/>
        <v>3.8504464285714288E-2</v>
      </c>
      <c r="I127" s="61" t="s">
        <v>71</v>
      </c>
      <c r="J127" s="179">
        <f t="shared" si="29"/>
        <v>2.5620496397117695E-3</v>
      </c>
      <c r="K127" s="179">
        <f t="shared" si="29"/>
        <v>3.6129125494517404E-4</v>
      </c>
      <c r="L127" s="61" t="s">
        <v>71</v>
      </c>
      <c r="M127" s="61" t="s">
        <v>71</v>
      </c>
      <c r="N127" s="61" t="s">
        <v>71</v>
      </c>
      <c r="O127" s="178">
        <f t="shared" si="29"/>
        <v>1.6890254876714985E-3</v>
      </c>
    </row>
    <row r="128" spans="1:15" ht="28.5">
      <c r="A128" s="95" t="s">
        <v>41</v>
      </c>
      <c r="B128" s="61" t="s">
        <v>71</v>
      </c>
      <c r="C128" s="61" t="s">
        <v>71</v>
      </c>
      <c r="D128" s="61" t="s">
        <v>71</v>
      </c>
      <c r="E128" s="61">
        <f t="shared" ref="E128:O128" si="30">E116/E$118</f>
        <v>1.0872848082150407E-2</v>
      </c>
      <c r="F128" s="61" t="s">
        <v>71</v>
      </c>
      <c r="G128" s="61" t="s">
        <v>71</v>
      </c>
      <c r="H128" s="61" t="s">
        <v>71</v>
      </c>
      <c r="I128" s="61" t="s">
        <v>71</v>
      </c>
      <c r="J128" s="179">
        <f t="shared" si="30"/>
        <v>1.5479049906591941E-3</v>
      </c>
      <c r="K128" s="179">
        <f t="shared" si="30"/>
        <v>9.3935726285745253E-4</v>
      </c>
      <c r="L128" s="61" t="s">
        <v>71</v>
      </c>
      <c r="M128" s="61" t="s">
        <v>71</v>
      </c>
      <c r="N128" s="61" t="s">
        <v>71</v>
      </c>
      <c r="O128" s="178">
        <f t="shared" si="30"/>
        <v>1.1144799324389804E-3</v>
      </c>
    </row>
    <row r="129" spans="1:15" ht="28.5">
      <c r="A129" s="95" t="s">
        <v>42</v>
      </c>
      <c r="B129" s="61">
        <f t="shared" ref="B129:O129" si="31">B117/B$118</f>
        <v>9.8665420366619936E-4</v>
      </c>
      <c r="C129" s="61" t="s">
        <v>71</v>
      </c>
      <c r="D129" s="61">
        <f t="shared" si="31"/>
        <v>1.8022889069117779E-3</v>
      </c>
      <c r="E129" s="61" t="s">
        <v>71</v>
      </c>
      <c r="F129" s="61" t="s">
        <v>71</v>
      </c>
      <c r="G129" s="61" t="s">
        <v>71</v>
      </c>
      <c r="H129" s="61" t="s">
        <v>71</v>
      </c>
      <c r="I129" s="61" t="s">
        <v>71</v>
      </c>
      <c r="J129" s="179">
        <f t="shared" si="31"/>
        <v>2.5086736055511074E-3</v>
      </c>
      <c r="K129" s="179">
        <f t="shared" si="31"/>
        <v>1.9690373394511988E-3</v>
      </c>
      <c r="L129" s="61">
        <f t="shared" si="31"/>
        <v>9.5287759552479378E-3</v>
      </c>
      <c r="M129" s="61" t="s">
        <v>71</v>
      </c>
      <c r="N129" s="61" t="s">
        <v>71</v>
      </c>
      <c r="O129" s="178">
        <f t="shared" si="31"/>
        <v>2.7412052996635791E-3</v>
      </c>
    </row>
    <row r="130" spans="1:15" ht="15">
      <c r="A130" s="168" t="s">
        <v>18</v>
      </c>
      <c r="B130" s="169">
        <f>B118/B$118</f>
        <v>1</v>
      </c>
      <c r="C130" s="169">
        <f t="shared" ref="C130:O130" si="32">C118/C$118</f>
        <v>1</v>
      </c>
      <c r="D130" s="169">
        <f t="shared" si="32"/>
        <v>1</v>
      </c>
      <c r="E130" s="169">
        <f t="shared" si="32"/>
        <v>1</v>
      </c>
      <c r="F130" s="169">
        <f t="shared" si="32"/>
        <v>1</v>
      </c>
      <c r="G130" s="169">
        <f t="shared" si="32"/>
        <v>1</v>
      </c>
      <c r="H130" s="169">
        <f t="shared" si="32"/>
        <v>1</v>
      </c>
      <c r="I130" s="169">
        <f t="shared" si="32"/>
        <v>1</v>
      </c>
      <c r="J130" s="169">
        <f t="shared" si="32"/>
        <v>1</v>
      </c>
      <c r="K130" s="169">
        <f t="shared" si="32"/>
        <v>1</v>
      </c>
      <c r="L130" s="169">
        <f t="shared" si="32"/>
        <v>1</v>
      </c>
      <c r="M130" s="169">
        <f t="shared" si="32"/>
        <v>1</v>
      </c>
      <c r="N130" s="169">
        <f t="shared" si="32"/>
        <v>1</v>
      </c>
      <c r="O130" s="169">
        <f t="shared" si="32"/>
        <v>1</v>
      </c>
    </row>
    <row r="131" spans="1:15">
      <c r="D131" s="97"/>
    </row>
  </sheetData>
  <mergeCells count="10">
    <mergeCell ref="A1:E6"/>
    <mergeCell ref="F1:N6"/>
    <mergeCell ref="A120:O120"/>
    <mergeCell ref="A7:S7"/>
    <mergeCell ref="A19:S19"/>
    <mergeCell ref="A60:I60"/>
    <mergeCell ref="A72:I72"/>
    <mergeCell ref="A84:G84"/>
    <mergeCell ref="A96:G96"/>
    <mergeCell ref="A108:O108"/>
  </mergeCells>
  <pageMargins left="0.7" right="0.7" top="0.75" bottom="0.75" header="0.3" footer="0.3"/>
  <pageSetup orientation="portrait" horizontalDpi="300" verticalDpi="300" r:id="rId1"/>
  <drawing r:id="rId2"/>
  <tableParts count="8">
    <tablePart r:id="rId3"/>
    <tablePart r:id="rId4"/>
    <tablePart r:id="rId5"/>
    <tablePart r:id="rId6"/>
    <tablePart r:id="rId7"/>
    <tablePart r:id="rId8"/>
    <tablePart r:id="rId9"/>
    <tablePart r:id="rId10"/>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432FF-1B25-49F6-BD2D-2E842F8D5B64}">
  <dimension ref="A1:L59"/>
  <sheetViews>
    <sheetView showGridLines="0" workbookViewId="0">
      <selection activeCell="A7" sqref="A7:C7"/>
    </sheetView>
  </sheetViews>
  <sheetFormatPr defaultRowHeight="14.25"/>
  <cols>
    <col min="1" max="1" width="49.25" style="6" customWidth="1"/>
    <col min="2" max="2" width="26.5" customWidth="1"/>
    <col min="3" max="3" width="13.75" customWidth="1"/>
    <col min="4" max="4" width="11.5" customWidth="1"/>
  </cols>
  <sheetData>
    <row r="1" spans="1:12">
      <c r="A1" s="253"/>
      <c r="B1" s="253"/>
      <c r="C1" s="231" t="s">
        <v>112</v>
      </c>
      <c r="D1" s="231"/>
      <c r="E1" s="231"/>
      <c r="F1" s="231"/>
      <c r="G1" s="231"/>
      <c r="H1" s="231"/>
      <c r="I1" s="231"/>
      <c r="J1" s="231"/>
      <c r="K1" s="231"/>
      <c r="L1" s="231"/>
    </row>
    <row r="2" spans="1:12">
      <c r="A2" s="253"/>
      <c r="B2" s="253"/>
      <c r="C2" s="231"/>
      <c r="D2" s="231"/>
      <c r="E2" s="231"/>
      <c r="F2" s="231"/>
      <c r="G2" s="231"/>
      <c r="H2" s="231"/>
      <c r="I2" s="231"/>
      <c r="J2" s="231"/>
      <c r="K2" s="231"/>
      <c r="L2" s="231"/>
    </row>
    <row r="3" spans="1:12">
      <c r="A3" s="253"/>
      <c r="B3" s="253"/>
      <c r="C3" s="231"/>
      <c r="D3" s="231"/>
      <c r="E3" s="231"/>
      <c r="F3" s="231"/>
      <c r="G3" s="231"/>
      <c r="H3" s="231"/>
      <c r="I3" s="231"/>
      <c r="J3" s="231"/>
      <c r="K3" s="231"/>
      <c r="L3" s="231"/>
    </row>
    <row r="4" spans="1:12">
      <c r="A4" s="253"/>
      <c r="B4" s="253"/>
      <c r="C4" s="231"/>
      <c r="D4" s="231"/>
      <c r="E4" s="231"/>
      <c r="F4" s="231"/>
      <c r="G4" s="231"/>
      <c r="H4" s="231"/>
      <c r="I4" s="231"/>
      <c r="J4" s="231"/>
      <c r="K4" s="231"/>
      <c r="L4" s="231"/>
    </row>
    <row r="5" spans="1:12">
      <c r="A5" s="253"/>
      <c r="B5" s="253"/>
      <c r="C5" s="231"/>
      <c r="D5" s="231"/>
      <c r="E5" s="231"/>
      <c r="F5" s="231"/>
      <c r="G5" s="231"/>
      <c r="H5" s="231"/>
      <c r="I5" s="231"/>
      <c r="J5" s="231"/>
      <c r="K5" s="231"/>
      <c r="L5" s="231"/>
    </row>
    <row r="6" spans="1:12" ht="15" thickBot="1">
      <c r="A6" s="253"/>
      <c r="B6" s="253"/>
      <c r="C6" s="231"/>
      <c r="D6" s="231"/>
      <c r="E6" s="231"/>
      <c r="F6" s="231"/>
      <c r="G6" s="231"/>
      <c r="H6" s="231"/>
      <c r="I6" s="231"/>
      <c r="J6" s="231"/>
      <c r="K6" s="231"/>
      <c r="L6" s="231"/>
    </row>
    <row r="7" spans="1:12" ht="36" customHeight="1">
      <c r="A7" s="228" t="s">
        <v>113</v>
      </c>
      <c r="B7" s="229"/>
      <c r="C7" s="230"/>
    </row>
    <row r="8" spans="1:12" ht="31.5">
      <c r="A8" s="81" t="s">
        <v>2</v>
      </c>
      <c r="B8" s="77" t="s">
        <v>3</v>
      </c>
      <c r="C8" s="98" t="s">
        <v>4</v>
      </c>
    </row>
    <row r="9" spans="1:12" ht="15">
      <c r="A9" s="99" t="s">
        <v>5</v>
      </c>
      <c r="B9" s="100" t="s">
        <v>71</v>
      </c>
      <c r="C9" s="172" t="s">
        <v>71</v>
      </c>
    </row>
    <row r="10" spans="1:12" ht="15">
      <c r="A10" s="99" t="s">
        <v>6</v>
      </c>
      <c r="B10" s="100" t="s">
        <v>71</v>
      </c>
      <c r="C10" s="172" t="s">
        <v>71</v>
      </c>
    </row>
    <row r="11" spans="1:12" ht="15">
      <c r="A11" s="99" t="s">
        <v>7</v>
      </c>
      <c r="B11" s="100">
        <v>6693</v>
      </c>
      <c r="C11" s="172">
        <f t="shared" ref="C11:C22" si="0">B11/B$22</f>
        <v>0.69959234869865161</v>
      </c>
    </row>
    <row r="12" spans="1:12" ht="15">
      <c r="A12" s="99" t="s">
        <v>8</v>
      </c>
      <c r="B12" s="100" t="s">
        <v>71</v>
      </c>
      <c r="C12" s="172" t="s">
        <v>71</v>
      </c>
    </row>
    <row r="13" spans="1:12" ht="15">
      <c r="A13" s="99" t="s">
        <v>9</v>
      </c>
      <c r="B13" s="100">
        <v>128</v>
      </c>
      <c r="C13" s="172">
        <f t="shared" si="0"/>
        <v>1.3379324762203408E-2</v>
      </c>
    </row>
    <row r="14" spans="1:12" ht="15">
      <c r="A14" s="99" t="s">
        <v>10</v>
      </c>
      <c r="B14" s="100" t="s">
        <v>71</v>
      </c>
      <c r="C14" s="172" t="s">
        <v>71</v>
      </c>
    </row>
    <row r="15" spans="1:12" ht="15">
      <c r="A15" s="99" t="s">
        <v>11</v>
      </c>
      <c r="B15" s="100" t="s">
        <v>71</v>
      </c>
      <c r="C15" s="172" t="s">
        <v>71</v>
      </c>
    </row>
    <row r="16" spans="1:12" ht="15">
      <c r="A16" s="99" t="s">
        <v>12</v>
      </c>
      <c r="B16" s="100" t="s">
        <v>71</v>
      </c>
      <c r="C16" s="172" t="s">
        <v>71</v>
      </c>
    </row>
    <row r="17" spans="1:3" ht="15">
      <c r="A17" s="99" t="s">
        <v>13</v>
      </c>
      <c r="B17" s="100" t="s">
        <v>71</v>
      </c>
      <c r="C17" s="172" t="s">
        <v>71</v>
      </c>
    </row>
    <row r="18" spans="1:3" ht="15">
      <c r="A18" s="99" t="s">
        <v>14</v>
      </c>
      <c r="B18" s="100" t="s">
        <v>71</v>
      </c>
      <c r="C18" s="172" t="s">
        <v>71</v>
      </c>
    </row>
    <row r="19" spans="1:3" ht="15">
      <c r="A19" s="99" t="s">
        <v>15</v>
      </c>
      <c r="B19" s="100">
        <v>2646</v>
      </c>
      <c r="C19" s="172">
        <f t="shared" si="0"/>
        <v>0.27657572906867356</v>
      </c>
    </row>
    <row r="20" spans="1:3" ht="15">
      <c r="A20" s="99" t="s">
        <v>16</v>
      </c>
      <c r="B20" s="100" t="s">
        <v>71</v>
      </c>
      <c r="C20" s="172" t="s">
        <v>71</v>
      </c>
    </row>
    <row r="21" spans="1:3" ht="15">
      <c r="A21" s="99" t="s">
        <v>17</v>
      </c>
      <c r="B21" s="100" t="s">
        <v>71</v>
      </c>
      <c r="C21" s="172" t="s">
        <v>71</v>
      </c>
    </row>
    <row r="22" spans="1:3" ht="15.75" thickBot="1">
      <c r="A22" s="156" t="s">
        <v>18</v>
      </c>
      <c r="B22" s="157">
        <v>9567</v>
      </c>
      <c r="C22" s="172">
        <f t="shared" si="0"/>
        <v>1</v>
      </c>
    </row>
    <row r="24" spans="1:3" ht="21">
      <c r="A24" s="264" t="s">
        <v>114</v>
      </c>
      <c r="B24" s="265"/>
      <c r="C24" s="266"/>
    </row>
    <row r="25" spans="1:3" ht="31.5">
      <c r="A25" s="101" t="s">
        <v>115</v>
      </c>
      <c r="B25" s="102" t="s">
        <v>3</v>
      </c>
      <c r="C25" s="103" t="s">
        <v>4</v>
      </c>
    </row>
    <row r="26" spans="1:3" ht="30.75" customHeight="1">
      <c r="A26" s="104" t="s">
        <v>21</v>
      </c>
      <c r="B26" s="100">
        <v>354</v>
      </c>
      <c r="C26" s="218">
        <f>B26/B$33</f>
        <v>3.7002195045468797E-2</v>
      </c>
    </row>
    <row r="27" spans="1:3" ht="30.75" customHeight="1">
      <c r="A27" s="104" t="s">
        <v>22</v>
      </c>
      <c r="B27" s="100">
        <v>250</v>
      </c>
      <c r="C27" s="218">
        <f t="shared" ref="C27:C33" si="1">B27/B$33</f>
        <v>2.6131493676178532E-2</v>
      </c>
    </row>
    <row r="28" spans="1:3" ht="30.75" customHeight="1">
      <c r="A28" s="104" t="s">
        <v>23</v>
      </c>
      <c r="B28" s="100">
        <v>484</v>
      </c>
      <c r="C28" s="218">
        <f t="shared" si="1"/>
        <v>5.0590571757081634E-2</v>
      </c>
    </row>
    <row r="29" spans="1:3" ht="30.75" customHeight="1">
      <c r="A29" s="104" t="s">
        <v>24</v>
      </c>
      <c r="B29" s="105">
        <v>4533</v>
      </c>
      <c r="C29" s="218">
        <f t="shared" si="1"/>
        <v>0.4738162433364691</v>
      </c>
    </row>
    <row r="30" spans="1:3" ht="30.75" customHeight="1">
      <c r="A30" s="104" t="s">
        <v>25</v>
      </c>
      <c r="B30" s="100">
        <v>32</v>
      </c>
      <c r="C30" s="219">
        <f t="shared" si="1"/>
        <v>3.3448311905508519E-3</v>
      </c>
    </row>
    <row r="31" spans="1:3" ht="30.75" customHeight="1">
      <c r="A31" s="104" t="s">
        <v>82</v>
      </c>
      <c r="B31" s="100">
        <v>430</v>
      </c>
      <c r="C31" s="218">
        <f t="shared" si="1"/>
        <v>4.4946169123027069E-2</v>
      </c>
    </row>
    <row r="32" spans="1:3" ht="30.75" customHeight="1">
      <c r="A32" s="104" t="s">
        <v>27</v>
      </c>
      <c r="B32" s="100">
        <v>3484</v>
      </c>
      <c r="C32" s="218">
        <f t="shared" si="1"/>
        <v>0.36416849587122402</v>
      </c>
    </row>
    <row r="33" spans="1:3" ht="15">
      <c r="A33" s="154" t="s">
        <v>32</v>
      </c>
      <c r="B33" s="155">
        <f>SUM(B26:B32)</f>
        <v>9567</v>
      </c>
      <c r="C33" s="218">
        <f t="shared" si="1"/>
        <v>1</v>
      </c>
    </row>
    <row r="34" spans="1:3" ht="15" thickBot="1"/>
    <row r="35" spans="1:3" ht="16.5">
      <c r="A35" s="251" t="s">
        <v>116</v>
      </c>
      <c r="B35" s="252"/>
      <c r="C35" s="252"/>
    </row>
    <row r="36" spans="1:3" ht="31.5">
      <c r="A36" s="52" t="s">
        <v>93</v>
      </c>
      <c r="B36" s="50" t="s">
        <v>3</v>
      </c>
      <c r="C36" s="53" t="s">
        <v>4</v>
      </c>
    </row>
    <row r="37" spans="1:3" ht="57.75">
      <c r="A37" s="106" t="s">
        <v>117</v>
      </c>
      <c r="B37" s="105">
        <v>3591</v>
      </c>
      <c r="C37" s="220">
        <f>B37/B$46</f>
        <v>0.37535277516462839</v>
      </c>
    </row>
    <row r="38" spans="1:3" ht="57.75">
      <c r="A38" s="106" t="s">
        <v>118</v>
      </c>
      <c r="B38" s="105">
        <v>341</v>
      </c>
      <c r="C38" s="220">
        <f t="shared" ref="C38:C46" si="2">B38/B$46</f>
        <v>3.5643357374307516E-2</v>
      </c>
    </row>
    <row r="39" spans="1:3" ht="57.75">
      <c r="A39" s="83" t="s">
        <v>119</v>
      </c>
      <c r="B39" s="105">
        <v>260</v>
      </c>
      <c r="C39" s="220">
        <f t="shared" si="2"/>
        <v>2.7176753423225671E-2</v>
      </c>
    </row>
    <row r="40" spans="1:3" ht="57.75">
      <c r="A40" s="83" t="s">
        <v>120</v>
      </c>
      <c r="B40" s="105">
        <v>119</v>
      </c>
      <c r="C40" s="220">
        <f t="shared" si="2"/>
        <v>1.2438590989860981E-2</v>
      </c>
    </row>
    <row r="41" spans="1:3" ht="39.75" customHeight="1">
      <c r="A41" s="83" t="s">
        <v>121</v>
      </c>
      <c r="B41" s="105">
        <v>4801</v>
      </c>
      <c r="C41" s="220">
        <f t="shared" si="2"/>
        <v>0.50182920455733249</v>
      </c>
    </row>
    <row r="42" spans="1:3" ht="43.5">
      <c r="A42" s="83" t="s">
        <v>122</v>
      </c>
      <c r="B42" s="105">
        <v>108</v>
      </c>
      <c r="C42" s="220">
        <f t="shared" si="2"/>
        <v>1.1288805268109126E-2</v>
      </c>
    </row>
    <row r="43" spans="1:3" ht="43.5">
      <c r="A43" s="83" t="s">
        <v>123</v>
      </c>
      <c r="B43" s="105" t="s">
        <v>71</v>
      </c>
      <c r="C43" s="220" t="s">
        <v>71</v>
      </c>
    </row>
    <row r="44" spans="1:3" ht="39.75" customHeight="1">
      <c r="A44" s="83" t="s">
        <v>124</v>
      </c>
      <c r="B44" s="105" t="s">
        <v>71</v>
      </c>
      <c r="C44" s="220" t="s">
        <v>71</v>
      </c>
    </row>
    <row r="45" spans="1:3" ht="86.25">
      <c r="A45" s="83" t="s">
        <v>125</v>
      </c>
      <c r="B45" s="105">
        <v>334</v>
      </c>
      <c r="C45" s="220">
        <f t="shared" si="2"/>
        <v>3.4911675551374519E-2</v>
      </c>
    </row>
    <row r="46" spans="1:3" ht="15">
      <c r="A46" s="152" t="s">
        <v>32</v>
      </c>
      <c r="B46" s="153">
        <v>9567</v>
      </c>
      <c r="C46" s="173">
        <f t="shared" si="2"/>
        <v>1</v>
      </c>
    </row>
    <row r="47" spans="1:3" ht="15" thickBot="1"/>
    <row r="48" spans="1:3" ht="16.5">
      <c r="A48" s="261" t="s">
        <v>43</v>
      </c>
      <c r="B48" s="262"/>
      <c r="C48" s="263"/>
    </row>
    <row r="49" spans="1:3" ht="31.5">
      <c r="A49" s="81" t="s">
        <v>44</v>
      </c>
      <c r="B49" s="77" t="s">
        <v>3</v>
      </c>
      <c r="C49" s="82" t="s">
        <v>4</v>
      </c>
    </row>
    <row r="50" spans="1:3" ht="30" customHeight="1">
      <c r="A50" s="110">
        <v>3</v>
      </c>
      <c r="B50" s="111">
        <v>3401</v>
      </c>
      <c r="C50" s="221">
        <f t="shared" ref="C50:C53" si="3">B50/B$53</f>
        <v>0.35549283997073272</v>
      </c>
    </row>
    <row r="51" spans="1:3" ht="30" customHeight="1">
      <c r="A51" s="109">
        <v>4</v>
      </c>
      <c r="B51" s="105">
        <v>5641</v>
      </c>
      <c r="C51" s="174">
        <f t="shared" si="3"/>
        <v>0.5896310233092924</v>
      </c>
    </row>
    <row r="52" spans="1:3" ht="30" customHeight="1">
      <c r="A52" s="112" t="s">
        <v>126</v>
      </c>
      <c r="B52" s="111">
        <v>525</v>
      </c>
      <c r="C52" s="221">
        <f t="shared" si="3"/>
        <v>5.4876136719974912E-2</v>
      </c>
    </row>
    <row r="53" spans="1:3" ht="15.75" thickBot="1">
      <c r="A53" s="113" t="s">
        <v>32</v>
      </c>
      <c r="B53" s="114">
        <f>SUM(B50:B52)</f>
        <v>9567</v>
      </c>
      <c r="C53" s="174">
        <f t="shared" si="3"/>
        <v>1</v>
      </c>
    </row>
    <row r="54" spans="1:3">
      <c r="A54" s="107"/>
      <c r="B54" s="108"/>
      <c r="C54" s="108"/>
    </row>
    <row r="55" spans="1:3" ht="16.5">
      <c r="A55" s="258" t="s">
        <v>127</v>
      </c>
      <c r="B55" s="259"/>
      <c r="C55" s="260"/>
    </row>
    <row r="56" spans="1:3" ht="48" customHeight="1">
      <c r="A56" s="76" t="s">
        <v>47</v>
      </c>
      <c r="B56" s="115" t="s">
        <v>128</v>
      </c>
      <c r="C56" s="116" t="s">
        <v>4</v>
      </c>
    </row>
    <row r="57" spans="1:3" ht="48" customHeight="1">
      <c r="A57" s="83" t="s">
        <v>49</v>
      </c>
      <c r="B57" s="117">
        <v>6572</v>
      </c>
      <c r="C57" s="175">
        <f>B57/B$59</f>
        <v>0.68694470575938116</v>
      </c>
    </row>
    <row r="58" spans="1:3" ht="48" customHeight="1">
      <c r="A58" s="106" t="s">
        <v>48</v>
      </c>
      <c r="B58" s="117">
        <v>2995</v>
      </c>
      <c r="C58" s="175">
        <f t="shared" ref="C58:C59" si="4">B58/B$59</f>
        <v>0.31305529424061879</v>
      </c>
    </row>
    <row r="59" spans="1:3" ht="15">
      <c r="A59" s="158" t="s">
        <v>32</v>
      </c>
      <c r="B59" s="159">
        <f>SUM(B57:B58)</f>
        <v>9567</v>
      </c>
      <c r="C59" s="175">
        <f t="shared" si="4"/>
        <v>1</v>
      </c>
    </row>
  </sheetData>
  <mergeCells count="7">
    <mergeCell ref="A1:B6"/>
    <mergeCell ref="C1:L6"/>
    <mergeCell ref="A55:C55"/>
    <mergeCell ref="A48:C48"/>
    <mergeCell ref="A7:C7"/>
    <mergeCell ref="A24:C24"/>
    <mergeCell ref="A35:C35"/>
  </mergeCells>
  <pageMargins left="0.7" right="0.7" top="0.75" bottom="0.75" header="0.3" footer="0.3"/>
  <pageSetup orientation="portrait" horizontalDpi="300" verticalDpi="300" r:id="rId1"/>
  <drawing r:id="rId2"/>
  <tableParts count="5">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6DF8-BC9D-4F04-BBA9-9F18AA6A803C}">
  <dimension ref="A1:I73"/>
  <sheetViews>
    <sheetView showGridLines="0" workbookViewId="0">
      <selection activeCell="A7" sqref="A7:E7"/>
    </sheetView>
  </sheetViews>
  <sheetFormatPr defaultRowHeight="14.25"/>
  <cols>
    <col min="1" max="1" width="28.25" customWidth="1"/>
    <col min="2" max="2" width="18.375" customWidth="1"/>
    <col min="3" max="3" width="14.625" customWidth="1"/>
    <col min="4" max="4" width="26.75" customWidth="1"/>
    <col min="5" max="5" width="13.25" customWidth="1"/>
    <col min="6" max="6" width="22.75" customWidth="1"/>
    <col min="7" max="7" width="11.625" customWidth="1"/>
    <col min="8" max="8" width="17.75" customWidth="1"/>
    <col min="9" max="9" width="12.5" customWidth="1"/>
  </cols>
  <sheetData>
    <row r="1" spans="1:8" ht="15" customHeight="1">
      <c r="A1" s="270"/>
      <c r="B1" s="270"/>
      <c r="C1" s="13"/>
      <c r="D1" s="271" t="s">
        <v>129</v>
      </c>
      <c r="E1" s="271"/>
      <c r="F1" s="271"/>
      <c r="G1" s="271"/>
      <c r="H1" s="271"/>
    </row>
    <row r="2" spans="1:8" ht="15" customHeight="1">
      <c r="A2" s="270"/>
      <c r="B2" s="270"/>
      <c r="C2" s="13"/>
      <c r="D2" s="271"/>
      <c r="E2" s="271"/>
      <c r="F2" s="271"/>
      <c r="G2" s="271"/>
      <c r="H2" s="271"/>
    </row>
    <row r="3" spans="1:8" ht="15" customHeight="1">
      <c r="A3" s="270"/>
      <c r="B3" s="270"/>
      <c r="C3" s="13"/>
      <c r="D3" s="271"/>
      <c r="E3" s="271"/>
      <c r="F3" s="271"/>
      <c r="G3" s="271"/>
      <c r="H3" s="271"/>
    </row>
    <row r="4" spans="1:8" ht="15" customHeight="1">
      <c r="A4" s="270"/>
      <c r="B4" s="270"/>
      <c r="C4" s="13"/>
      <c r="D4" s="271"/>
      <c r="E4" s="271"/>
      <c r="F4" s="271"/>
      <c r="G4" s="271"/>
      <c r="H4" s="271"/>
    </row>
    <row r="5" spans="1:8" ht="15" customHeight="1">
      <c r="A5" s="270"/>
      <c r="B5" s="270"/>
      <c r="C5" s="13"/>
      <c r="D5" s="271"/>
      <c r="E5" s="271"/>
      <c r="F5" s="271"/>
      <c r="G5" s="271"/>
      <c r="H5" s="271"/>
    </row>
    <row r="6" spans="1:8" ht="15" customHeight="1" thickBot="1">
      <c r="A6" s="11"/>
      <c r="B6" s="11"/>
      <c r="C6" s="12"/>
      <c r="D6" s="271"/>
      <c r="E6" s="271"/>
      <c r="F6" s="271"/>
      <c r="G6" s="271"/>
      <c r="H6" s="271"/>
    </row>
    <row r="7" spans="1:8" ht="18">
      <c r="A7" s="267" t="s">
        <v>130</v>
      </c>
      <c r="B7" s="268"/>
      <c r="C7" s="268"/>
      <c r="D7" s="268"/>
      <c r="E7" s="269"/>
    </row>
    <row r="8" spans="1:8" ht="31.5">
      <c r="A8" s="118" t="s">
        <v>20</v>
      </c>
      <c r="B8" s="115" t="s">
        <v>131</v>
      </c>
      <c r="C8" s="115" t="s">
        <v>132</v>
      </c>
      <c r="D8" s="115" t="s">
        <v>133</v>
      </c>
      <c r="E8" s="82" t="s">
        <v>85</v>
      </c>
    </row>
    <row r="9" spans="1:8" ht="15.75">
      <c r="A9" s="187" t="s">
        <v>5</v>
      </c>
      <c r="B9" s="200" t="s">
        <v>71</v>
      </c>
      <c r="C9" s="200" t="s">
        <v>71</v>
      </c>
      <c r="D9" s="200" t="s">
        <v>71</v>
      </c>
      <c r="E9" s="193" t="s">
        <v>71</v>
      </c>
    </row>
    <row r="10" spans="1:8" ht="15.75">
      <c r="A10" s="187" t="s">
        <v>6</v>
      </c>
      <c r="B10" s="200" t="s">
        <v>71</v>
      </c>
      <c r="C10" s="200" t="s">
        <v>71</v>
      </c>
      <c r="D10" s="200" t="s">
        <v>71</v>
      </c>
      <c r="E10" s="193" t="s">
        <v>71</v>
      </c>
      <c r="F10" s="9"/>
    </row>
    <row r="11" spans="1:8" ht="15.75">
      <c r="A11" s="187" t="s">
        <v>7</v>
      </c>
      <c r="B11" s="200">
        <v>2418</v>
      </c>
      <c r="C11" s="200">
        <v>3912</v>
      </c>
      <c r="D11" s="200">
        <v>363</v>
      </c>
      <c r="E11" s="193">
        <v>6693</v>
      </c>
    </row>
    <row r="12" spans="1:8" ht="15.75">
      <c r="A12" s="201" t="s">
        <v>8</v>
      </c>
      <c r="B12" s="200" t="s">
        <v>71</v>
      </c>
      <c r="C12" s="200" t="s">
        <v>71</v>
      </c>
      <c r="D12" s="200" t="s">
        <v>71</v>
      </c>
      <c r="E12" s="193" t="s">
        <v>71</v>
      </c>
    </row>
    <row r="13" spans="1:8" ht="15.75">
      <c r="A13" s="187" t="s">
        <v>9</v>
      </c>
      <c r="B13" s="200" t="s">
        <v>71</v>
      </c>
      <c r="C13" s="200">
        <v>69</v>
      </c>
      <c r="D13" s="200" t="s">
        <v>71</v>
      </c>
      <c r="E13" s="193">
        <v>119</v>
      </c>
    </row>
    <row r="14" spans="1:8" ht="15.75">
      <c r="A14" s="187" t="s">
        <v>10</v>
      </c>
      <c r="B14" s="200" t="s">
        <v>71</v>
      </c>
      <c r="C14" s="200" t="s">
        <v>71</v>
      </c>
      <c r="D14" s="200" t="s">
        <v>71</v>
      </c>
      <c r="E14" s="193" t="s">
        <v>71</v>
      </c>
    </row>
    <row r="15" spans="1:8" ht="15.75">
      <c r="A15" s="187" t="s">
        <v>11</v>
      </c>
      <c r="B15" s="200" t="s">
        <v>71</v>
      </c>
      <c r="C15" s="200" t="s">
        <v>71</v>
      </c>
      <c r="D15" s="200" t="s">
        <v>71</v>
      </c>
      <c r="E15" s="193" t="s">
        <v>71</v>
      </c>
    </row>
    <row r="16" spans="1:8" ht="15.75">
      <c r="A16" s="187" t="s">
        <v>12</v>
      </c>
      <c r="B16" s="200" t="s">
        <v>71</v>
      </c>
      <c r="C16" s="200" t="s">
        <v>71</v>
      </c>
      <c r="D16" s="200" t="s">
        <v>71</v>
      </c>
      <c r="E16" s="193" t="s">
        <v>71</v>
      </c>
    </row>
    <row r="17" spans="1:5" ht="15.75">
      <c r="A17" s="187" t="s">
        <v>72</v>
      </c>
      <c r="B17" s="200" t="s">
        <v>71</v>
      </c>
      <c r="C17" s="200" t="s">
        <v>71</v>
      </c>
      <c r="D17" s="200" t="s">
        <v>71</v>
      </c>
      <c r="E17" s="193" t="s">
        <v>71</v>
      </c>
    </row>
    <row r="18" spans="1:5" ht="15.75">
      <c r="A18" s="187" t="s">
        <v>14</v>
      </c>
      <c r="B18" s="200" t="s">
        <v>71</v>
      </c>
      <c r="C18" s="200" t="s">
        <v>71</v>
      </c>
      <c r="D18" s="200" t="s">
        <v>71</v>
      </c>
      <c r="E18" s="193" t="s">
        <v>71</v>
      </c>
    </row>
    <row r="19" spans="1:5" ht="30.75">
      <c r="A19" s="187" t="s">
        <v>15</v>
      </c>
      <c r="B19" s="200">
        <v>894</v>
      </c>
      <c r="C19" s="200">
        <v>1601</v>
      </c>
      <c r="D19" s="200">
        <v>151</v>
      </c>
      <c r="E19" s="193">
        <v>2646</v>
      </c>
    </row>
    <row r="20" spans="1:5" ht="15.75">
      <c r="A20" s="187" t="s">
        <v>16</v>
      </c>
      <c r="B20" s="200" t="s">
        <v>71</v>
      </c>
      <c r="C20" s="200" t="s">
        <v>71</v>
      </c>
      <c r="D20" s="200" t="s">
        <v>71</v>
      </c>
      <c r="E20" s="193" t="s">
        <v>71</v>
      </c>
    </row>
    <row r="21" spans="1:5" ht="15.75">
      <c r="A21" s="187" t="s">
        <v>17</v>
      </c>
      <c r="B21" s="200" t="s">
        <v>71</v>
      </c>
      <c r="C21" s="200">
        <v>43</v>
      </c>
      <c r="D21" s="200" t="s">
        <v>71</v>
      </c>
      <c r="E21" s="193" t="s">
        <v>71</v>
      </c>
    </row>
    <row r="22" spans="1:5" ht="16.5" thickBot="1">
      <c r="A22" s="202" t="s">
        <v>18</v>
      </c>
      <c r="B22" s="203">
        <v>3401</v>
      </c>
      <c r="C22" s="203">
        <v>5641</v>
      </c>
      <c r="D22" s="203">
        <v>525</v>
      </c>
      <c r="E22" s="203">
        <v>9567</v>
      </c>
    </row>
    <row r="24" spans="1:5" ht="16.5">
      <c r="A24" s="254" t="s">
        <v>73</v>
      </c>
      <c r="B24" s="254"/>
      <c r="C24" s="254"/>
      <c r="D24" s="254"/>
      <c r="E24" s="254"/>
    </row>
    <row r="25" spans="1:5" ht="31.5">
      <c r="A25" s="204" t="s">
        <v>20</v>
      </c>
      <c r="B25" s="205" t="s">
        <v>131</v>
      </c>
      <c r="C25" s="205" t="s">
        <v>132</v>
      </c>
      <c r="D25" s="205" t="s">
        <v>126</v>
      </c>
      <c r="E25" s="122" t="s">
        <v>85</v>
      </c>
    </row>
    <row r="26" spans="1:5" ht="15.75">
      <c r="A26" s="197" t="s">
        <v>5</v>
      </c>
      <c r="B26" s="188" t="s">
        <v>71</v>
      </c>
      <c r="C26" s="188" t="s">
        <v>71</v>
      </c>
      <c r="D26" s="188" t="s">
        <v>71</v>
      </c>
      <c r="E26" s="189" t="s">
        <v>71</v>
      </c>
    </row>
    <row r="27" spans="1:5" ht="15.75">
      <c r="A27" s="197" t="s">
        <v>6</v>
      </c>
      <c r="B27" s="188" t="s">
        <v>71</v>
      </c>
      <c r="C27" s="188" t="s">
        <v>71</v>
      </c>
      <c r="D27" s="188" t="s">
        <v>71</v>
      </c>
      <c r="E27" s="189" t="s">
        <v>71</v>
      </c>
    </row>
    <row r="28" spans="1:5" ht="15.75">
      <c r="A28" s="197" t="s">
        <v>7</v>
      </c>
      <c r="B28" s="188">
        <f>B11/$E11</f>
        <v>0.36127297176154188</v>
      </c>
      <c r="C28" s="188">
        <f>C11/$E11</f>
        <v>0.58449125952487668</v>
      </c>
      <c r="D28" s="188">
        <f>D11/$E11</f>
        <v>5.423576871358135E-2</v>
      </c>
      <c r="E28" s="189">
        <f t="shared" ref="E28" si="0">E11/$E$22</f>
        <v>0.69959234869865161</v>
      </c>
    </row>
    <row r="29" spans="1:5" ht="15.75">
      <c r="A29" s="197" t="s">
        <v>8</v>
      </c>
      <c r="B29" s="188" t="s">
        <v>71</v>
      </c>
      <c r="C29" s="188" t="s">
        <v>71</v>
      </c>
      <c r="D29" s="188" t="s">
        <v>71</v>
      </c>
      <c r="E29" s="189" t="s">
        <v>71</v>
      </c>
    </row>
    <row r="30" spans="1:5" ht="15.75">
      <c r="A30" s="197" t="s">
        <v>9</v>
      </c>
      <c r="B30" s="188" t="s">
        <v>71</v>
      </c>
      <c r="C30" s="188">
        <f>C13/$E13</f>
        <v>0.57983193277310929</v>
      </c>
      <c r="D30" s="188" t="s">
        <v>71</v>
      </c>
      <c r="E30" s="189">
        <f t="shared" ref="E30" si="1">E13/$E$22</f>
        <v>1.2438590989860981E-2</v>
      </c>
    </row>
    <row r="31" spans="1:5" ht="15.75">
      <c r="A31" s="197" t="s">
        <v>10</v>
      </c>
      <c r="B31" s="188" t="s">
        <v>71</v>
      </c>
      <c r="C31" s="188" t="s">
        <v>71</v>
      </c>
      <c r="D31" s="188" t="s">
        <v>71</v>
      </c>
      <c r="E31" s="189" t="s">
        <v>71</v>
      </c>
    </row>
    <row r="32" spans="1:5" ht="15.75">
      <c r="A32" s="197" t="s">
        <v>11</v>
      </c>
      <c r="B32" s="188" t="s">
        <v>71</v>
      </c>
      <c r="C32" s="188" t="s">
        <v>71</v>
      </c>
      <c r="D32" s="188" t="s">
        <v>71</v>
      </c>
      <c r="E32" s="189" t="s">
        <v>71</v>
      </c>
    </row>
    <row r="33" spans="1:9" ht="15.75">
      <c r="A33" s="197" t="s">
        <v>12</v>
      </c>
      <c r="B33" s="188" t="s">
        <v>71</v>
      </c>
      <c r="C33" s="188" t="s">
        <v>71</v>
      </c>
      <c r="D33" s="188" t="s">
        <v>71</v>
      </c>
      <c r="E33" s="189" t="s">
        <v>71</v>
      </c>
    </row>
    <row r="34" spans="1:9" ht="15.75">
      <c r="A34" s="197" t="s">
        <v>72</v>
      </c>
      <c r="B34" s="188" t="s">
        <v>71</v>
      </c>
      <c r="C34" s="188" t="s">
        <v>71</v>
      </c>
      <c r="D34" s="188" t="s">
        <v>71</v>
      </c>
      <c r="E34" s="189" t="s">
        <v>71</v>
      </c>
    </row>
    <row r="35" spans="1:9" ht="15.75">
      <c r="A35" s="197" t="s">
        <v>14</v>
      </c>
      <c r="B35" s="188" t="s">
        <v>71</v>
      </c>
      <c r="C35" s="188" t="s">
        <v>71</v>
      </c>
      <c r="D35" s="188" t="s">
        <v>71</v>
      </c>
      <c r="E35" s="189" t="s">
        <v>71</v>
      </c>
    </row>
    <row r="36" spans="1:9" ht="30.75">
      <c r="A36" s="197" t="s">
        <v>15</v>
      </c>
      <c r="B36" s="188">
        <f>B19/$E19</f>
        <v>0.33786848072562359</v>
      </c>
      <c r="C36" s="188">
        <f>C19/$E19</f>
        <v>0.6050642479213908</v>
      </c>
      <c r="D36" s="188">
        <f>D19/$E19</f>
        <v>5.7067271352985637E-2</v>
      </c>
      <c r="E36" s="189">
        <f t="shared" ref="E36" si="2">E19/$E$22</f>
        <v>0.27657572906867356</v>
      </c>
    </row>
    <row r="37" spans="1:9" ht="15.75">
      <c r="A37" s="197" t="s">
        <v>16</v>
      </c>
      <c r="B37" s="188" t="s">
        <v>71</v>
      </c>
      <c r="C37" s="188" t="s">
        <v>71</v>
      </c>
      <c r="D37" s="188" t="s">
        <v>71</v>
      </c>
      <c r="E37" s="189" t="s">
        <v>71</v>
      </c>
    </row>
    <row r="38" spans="1:9" ht="15.75">
      <c r="A38" s="197" t="s">
        <v>17</v>
      </c>
      <c r="B38" s="188" t="s">
        <v>71</v>
      </c>
      <c r="C38" s="188" t="s">
        <v>71</v>
      </c>
      <c r="D38" s="188" t="s">
        <v>71</v>
      </c>
      <c r="E38" s="189" t="s">
        <v>71</v>
      </c>
    </row>
    <row r="39" spans="1:9" ht="15.75">
      <c r="A39" s="198" t="s">
        <v>104</v>
      </c>
      <c r="B39" s="199">
        <v>1</v>
      </c>
      <c r="C39" s="199">
        <v>1</v>
      </c>
      <c r="D39" s="199">
        <v>1</v>
      </c>
      <c r="E39" s="199">
        <f t="shared" ref="E39" si="3">E22/$E$22</f>
        <v>1</v>
      </c>
    </row>
    <row r="41" spans="1:9" ht="16.5">
      <c r="A41" s="254" t="s">
        <v>134</v>
      </c>
      <c r="B41" s="254"/>
      <c r="C41" s="254"/>
      <c r="D41" s="254"/>
      <c r="E41" s="254"/>
      <c r="F41" s="254"/>
      <c r="G41" s="254"/>
      <c r="H41" s="254"/>
      <c r="I41" s="254"/>
    </row>
    <row r="42" spans="1:9" ht="47.25">
      <c r="A42" s="119" t="s">
        <v>20</v>
      </c>
      <c r="B42" s="77" t="s">
        <v>76</v>
      </c>
      <c r="C42" s="77" t="s">
        <v>77</v>
      </c>
      <c r="D42" s="77" t="s">
        <v>78</v>
      </c>
      <c r="E42" s="77" t="s">
        <v>79</v>
      </c>
      <c r="F42" s="77" t="s">
        <v>80</v>
      </c>
      <c r="G42" s="77" t="s">
        <v>82</v>
      </c>
      <c r="H42" s="77" t="s">
        <v>81</v>
      </c>
      <c r="I42" s="82" t="s">
        <v>85</v>
      </c>
    </row>
    <row r="43" spans="1:9" ht="15.75">
      <c r="A43" s="192" t="s">
        <v>5</v>
      </c>
      <c r="B43" s="180" t="s">
        <v>71</v>
      </c>
      <c r="C43" s="180" t="s">
        <v>71</v>
      </c>
      <c r="D43" s="180" t="s">
        <v>71</v>
      </c>
      <c r="E43" s="180" t="s">
        <v>71</v>
      </c>
      <c r="F43" s="180" t="s">
        <v>71</v>
      </c>
      <c r="G43" s="180" t="s">
        <v>71</v>
      </c>
      <c r="H43" s="180" t="s">
        <v>71</v>
      </c>
      <c r="I43" s="193" t="s">
        <v>71</v>
      </c>
    </row>
    <row r="44" spans="1:9" ht="15.75">
      <c r="A44" s="192" t="s">
        <v>6</v>
      </c>
      <c r="B44" s="180" t="s">
        <v>71</v>
      </c>
      <c r="C44" s="180" t="s">
        <v>71</v>
      </c>
      <c r="D44" s="180" t="s">
        <v>71</v>
      </c>
      <c r="E44" s="180" t="s">
        <v>71</v>
      </c>
      <c r="F44" s="180" t="s">
        <v>71</v>
      </c>
      <c r="G44" s="180" t="s">
        <v>71</v>
      </c>
      <c r="H44" s="180" t="s">
        <v>71</v>
      </c>
      <c r="I44" s="193" t="s">
        <v>71</v>
      </c>
    </row>
    <row r="45" spans="1:9" ht="15.75">
      <c r="A45" s="192" t="s">
        <v>7</v>
      </c>
      <c r="B45" s="180">
        <v>240</v>
      </c>
      <c r="C45" s="180">
        <v>198</v>
      </c>
      <c r="D45" s="180">
        <v>375</v>
      </c>
      <c r="E45" s="180">
        <v>3271</v>
      </c>
      <c r="F45" s="180">
        <v>25</v>
      </c>
      <c r="G45" s="180">
        <v>307</v>
      </c>
      <c r="H45" s="180">
        <v>2277</v>
      </c>
      <c r="I45" s="193">
        <v>6693</v>
      </c>
    </row>
    <row r="46" spans="1:9" ht="15.75">
      <c r="A46" s="192" t="s">
        <v>8</v>
      </c>
      <c r="B46" s="180" t="s">
        <v>71</v>
      </c>
      <c r="C46" s="180" t="s">
        <v>71</v>
      </c>
      <c r="D46" s="180" t="s">
        <v>71</v>
      </c>
      <c r="E46" s="180" t="s">
        <v>71</v>
      </c>
      <c r="F46" s="180" t="s">
        <v>71</v>
      </c>
      <c r="G46" s="180" t="s">
        <v>71</v>
      </c>
      <c r="H46" s="180" t="s">
        <v>71</v>
      </c>
      <c r="I46" s="193" t="s">
        <v>71</v>
      </c>
    </row>
    <row r="47" spans="1:9" ht="15.75">
      <c r="A47" s="192" t="s">
        <v>9</v>
      </c>
      <c r="B47" s="180" t="s">
        <v>71</v>
      </c>
      <c r="C47" s="180" t="s">
        <v>71</v>
      </c>
      <c r="D47" s="180" t="s">
        <v>71</v>
      </c>
      <c r="E47" s="180">
        <v>58</v>
      </c>
      <c r="F47" s="180" t="s">
        <v>71</v>
      </c>
      <c r="G47" s="180" t="s">
        <v>71</v>
      </c>
      <c r="H47" s="180">
        <v>45</v>
      </c>
      <c r="I47" s="193">
        <v>126</v>
      </c>
    </row>
    <row r="48" spans="1:9" ht="15.75">
      <c r="A48" s="192" t="s">
        <v>10</v>
      </c>
      <c r="B48" s="180" t="s">
        <v>71</v>
      </c>
      <c r="C48" s="180" t="s">
        <v>71</v>
      </c>
      <c r="D48" s="180" t="s">
        <v>71</v>
      </c>
      <c r="E48" s="180" t="s">
        <v>71</v>
      </c>
      <c r="F48" s="180" t="s">
        <v>71</v>
      </c>
      <c r="G48" s="180" t="s">
        <v>71</v>
      </c>
      <c r="H48" s="180" t="s">
        <v>71</v>
      </c>
      <c r="I48" s="193" t="s">
        <v>71</v>
      </c>
    </row>
    <row r="49" spans="1:9" ht="15.75">
      <c r="A49" s="192" t="s">
        <v>11</v>
      </c>
      <c r="B49" s="180" t="s">
        <v>71</v>
      </c>
      <c r="C49" s="180" t="s">
        <v>71</v>
      </c>
      <c r="D49" s="180" t="s">
        <v>71</v>
      </c>
      <c r="E49" s="180" t="s">
        <v>71</v>
      </c>
      <c r="F49" s="180" t="s">
        <v>71</v>
      </c>
      <c r="G49" s="180" t="s">
        <v>71</v>
      </c>
      <c r="H49" s="180" t="s">
        <v>71</v>
      </c>
      <c r="I49" s="193" t="s">
        <v>71</v>
      </c>
    </row>
    <row r="50" spans="1:9" ht="15.75">
      <c r="A50" s="192" t="s">
        <v>12</v>
      </c>
      <c r="B50" s="180" t="s">
        <v>71</v>
      </c>
      <c r="C50" s="180" t="s">
        <v>71</v>
      </c>
      <c r="D50" s="180" t="s">
        <v>71</v>
      </c>
      <c r="E50" s="180" t="s">
        <v>71</v>
      </c>
      <c r="F50" s="180" t="s">
        <v>71</v>
      </c>
      <c r="G50" s="180" t="s">
        <v>71</v>
      </c>
      <c r="H50" s="180" t="s">
        <v>71</v>
      </c>
      <c r="I50" s="193" t="s">
        <v>71</v>
      </c>
    </row>
    <row r="51" spans="1:9" ht="15.75">
      <c r="A51" s="192" t="s">
        <v>72</v>
      </c>
      <c r="B51" s="180" t="s">
        <v>71</v>
      </c>
      <c r="C51" s="180" t="s">
        <v>71</v>
      </c>
      <c r="D51" s="180" t="s">
        <v>71</v>
      </c>
      <c r="E51" s="180" t="s">
        <v>71</v>
      </c>
      <c r="F51" s="180" t="s">
        <v>71</v>
      </c>
      <c r="G51" s="180" t="s">
        <v>71</v>
      </c>
      <c r="H51" s="180" t="s">
        <v>71</v>
      </c>
      <c r="I51" s="193" t="s">
        <v>71</v>
      </c>
    </row>
    <row r="52" spans="1:9" ht="15.75">
      <c r="A52" s="192" t="s">
        <v>14</v>
      </c>
      <c r="B52" s="180" t="s">
        <v>71</v>
      </c>
      <c r="C52" s="180" t="s">
        <v>71</v>
      </c>
      <c r="D52" s="180" t="s">
        <v>71</v>
      </c>
      <c r="E52" s="180" t="s">
        <v>71</v>
      </c>
      <c r="F52" s="180" t="s">
        <v>71</v>
      </c>
      <c r="G52" s="180" t="s">
        <v>71</v>
      </c>
      <c r="H52" s="180" t="s">
        <v>71</v>
      </c>
      <c r="I52" s="193" t="s">
        <v>71</v>
      </c>
    </row>
    <row r="53" spans="1:9" ht="30.75">
      <c r="A53" s="192" t="s">
        <v>15</v>
      </c>
      <c r="B53" s="180">
        <v>104</v>
      </c>
      <c r="C53" s="180" t="s">
        <v>71</v>
      </c>
      <c r="D53" s="180">
        <v>94</v>
      </c>
      <c r="E53" s="180">
        <v>1168</v>
      </c>
      <c r="F53" s="180" t="s">
        <v>71</v>
      </c>
      <c r="G53" s="180">
        <v>115</v>
      </c>
      <c r="H53" s="180">
        <v>1114</v>
      </c>
      <c r="I53" s="193">
        <v>2646</v>
      </c>
    </row>
    <row r="54" spans="1:9" ht="15.75">
      <c r="A54" s="192" t="s">
        <v>16</v>
      </c>
      <c r="B54" s="180" t="s">
        <v>71</v>
      </c>
      <c r="C54" s="180" t="s">
        <v>71</v>
      </c>
      <c r="D54" s="180" t="s">
        <v>71</v>
      </c>
      <c r="E54" s="180" t="s">
        <v>71</v>
      </c>
      <c r="F54" s="180" t="s">
        <v>71</v>
      </c>
      <c r="G54" s="180" t="s">
        <v>71</v>
      </c>
      <c r="H54" s="180" t="s">
        <v>71</v>
      </c>
      <c r="I54" s="193" t="s">
        <v>71</v>
      </c>
    </row>
    <row r="55" spans="1:9" ht="15.75">
      <c r="A55" s="194" t="s">
        <v>17</v>
      </c>
      <c r="B55" s="180" t="s">
        <v>71</v>
      </c>
      <c r="C55" s="180" t="s">
        <v>71</v>
      </c>
      <c r="D55" s="180" t="s">
        <v>71</v>
      </c>
      <c r="E55" s="180">
        <v>28</v>
      </c>
      <c r="F55" s="180" t="s">
        <v>71</v>
      </c>
      <c r="G55" s="180" t="s">
        <v>71</v>
      </c>
      <c r="H55" s="180">
        <v>37</v>
      </c>
      <c r="I55" s="193">
        <v>77</v>
      </c>
    </row>
    <row r="56" spans="1:9" ht="15.75">
      <c r="A56" s="195" t="s">
        <v>104</v>
      </c>
      <c r="B56" s="196">
        <v>354</v>
      </c>
      <c r="C56" s="196">
        <v>250</v>
      </c>
      <c r="D56" s="196">
        <v>484</v>
      </c>
      <c r="E56" s="196">
        <v>4533</v>
      </c>
      <c r="F56" s="196">
        <v>32</v>
      </c>
      <c r="G56" s="196">
        <v>430</v>
      </c>
      <c r="H56" s="196">
        <v>3484</v>
      </c>
      <c r="I56" s="196">
        <v>9567</v>
      </c>
    </row>
    <row r="57" spans="1:9" ht="15" thickBot="1"/>
    <row r="58" spans="1:9" ht="16.5">
      <c r="A58" s="235" t="s">
        <v>134</v>
      </c>
      <c r="B58" s="236"/>
      <c r="C58" s="236"/>
      <c r="D58" s="236"/>
      <c r="E58" s="236"/>
      <c r="F58" s="236"/>
      <c r="G58" s="236"/>
      <c r="H58" s="236"/>
      <c r="I58" s="237"/>
    </row>
    <row r="59" spans="1:9" ht="47.25">
      <c r="A59" s="81" t="s">
        <v>20</v>
      </c>
      <c r="B59" s="77" t="s">
        <v>76</v>
      </c>
      <c r="C59" s="77" t="s">
        <v>77</v>
      </c>
      <c r="D59" s="77" t="s">
        <v>78</v>
      </c>
      <c r="E59" s="77" t="s">
        <v>79</v>
      </c>
      <c r="F59" s="77" t="s">
        <v>80</v>
      </c>
      <c r="G59" s="77" t="s">
        <v>82</v>
      </c>
      <c r="H59" s="77" t="s">
        <v>81</v>
      </c>
      <c r="I59" s="82" t="s">
        <v>85</v>
      </c>
    </row>
    <row r="60" spans="1:9" ht="15.75">
      <c r="A60" s="187" t="s">
        <v>5</v>
      </c>
      <c r="B60" s="188" t="s">
        <v>71</v>
      </c>
      <c r="C60" s="188" t="s">
        <v>71</v>
      </c>
      <c r="D60" s="188" t="s">
        <v>71</v>
      </c>
      <c r="E60" s="188" t="s">
        <v>71</v>
      </c>
      <c r="F60" s="188" t="s">
        <v>71</v>
      </c>
      <c r="G60" s="188" t="s">
        <v>71</v>
      </c>
      <c r="H60" s="188" t="s">
        <v>71</v>
      </c>
      <c r="I60" s="189" t="s">
        <v>71</v>
      </c>
    </row>
    <row r="61" spans="1:9" ht="15.75">
      <c r="A61" s="187" t="s">
        <v>6</v>
      </c>
      <c r="B61" s="188" t="s">
        <v>71</v>
      </c>
      <c r="C61" s="188" t="s">
        <v>71</v>
      </c>
      <c r="D61" s="188" t="s">
        <v>71</v>
      </c>
      <c r="E61" s="188" t="s">
        <v>71</v>
      </c>
      <c r="F61" s="188" t="s">
        <v>71</v>
      </c>
      <c r="G61" s="188" t="s">
        <v>71</v>
      </c>
      <c r="H61" s="188" t="s">
        <v>71</v>
      </c>
      <c r="I61" s="189" t="s">
        <v>71</v>
      </c>
    </row>
    <row r="62" spans="1:9" ht="15.75">
      <c r="A62" s="187" t="s">
        <v>7</v>
      </c>
      <c r="B62" s="188">
        <f t="shared" ref="B62:H62" si="4">B45/B$56</f>
        <v>0.67796610169491522</v>
      </c>
      <c r="C62" s="188">
        <f t="shared" si="4"/>
        <v>0.79200000000000004</v>
      </c>
      <c r="D62" s="188">
        <f t="shared" si="4"/>
        <v>0.77479338842975209</v>
      </c>
      <c r="E62" s="188">
        <f t="shared" si="4"/>
        <v>0.72159717626296049</v>
      </c>
      <c r="F62" s="188">
        <f t="shared" si="4"/>
        <v>0.78125</v>
      </c>
      <c r="G62" s="188">
        <f t="shared" si="4"/>
        <v>0.71395348837209305</v>
      </c>
      <c r="H62" s="188">
        <f t="shared" si="4"/>
        <v>0.65355912743972444</v>
      </c>
      <c r="I62" s="189">
        <f t="shared" ref="I62:I72" si="5">I45/I$56</f>
        <v>0.69959234869865161</v>
      </c>
    </row>
    <row r="63" spans="1:9" ht="15.75">
      <c r="A63" s="187" t="s">
        <v>8</v>
      </c>
      <c r="B63" s="188" t="s">
        <v>71</v>
      </c>
      <c r="C63" s="188" t="s">
        <v>71</v>
      </c>
      <c r="D63" s="188" t="s">
        <v>71</v>
      </c>
      <c r="E63" s="188" t="s">
        <v>71</v>
      </c>
      <c r="F63" s="188" t="s">
        <v>71</v>
      </c>
      <c r="G63" s="188" t="s">
        <v>71</v>
      </c>
      <c r="H63" s="188" t="s">
        <v>71</v>
      </c>
      <c r="I63" s="189" t="s">
        <v>71</v>
      </c>
    </row>
    <row r="64" spans="1:9" ht="15.75">
      <c r="A64" s="187" t="s">
        <v>9</v>
      </c>
      <c r="B64" s="188" t="s">
        <v>71</v>
      </c>
      <c r="C64" s="188" t="s">
        <v>71</v>
      </c>
      <c r="D64" s="188" t="s">
        <v>71</v>
      </c>
      <c r="E64" s="188">
        <f>E47/E$56</f>
        <v>1.2795058460180895E-2</v>
      </c>
      <c r="F64" s="188" t="s">
        <v>71</v>
      </c>
      <c r="G64" s="188" t="s">
        <v>71</v>
      </c>
      <c r="H64" s="188">
        <f>H47/H$56</f>
        <v>1.2916188289322618E-2</v>
      </c>
      <c r="I64" s="189">
        <f t="shared" si="5"/>
        <v>1.317027281279398E-2</v>
      </c>
    </row>
    <row r="65" spans="1:9" ht="15.75">
      <c r="A65" s="187" t="s">
        <v>10</v>
      </c>
      <c r="B65" s="188" t="s">
        <v>71</v>
      </c>
      <c r="C65" s="188" t="s">
        <v>71</v>
      </c>
      <c r="D65" s="188" t="s">
        <v>71</v>
      </c>
      <c r="E65" s="188" t="s">
        <v>71</v>
      </c>
      <c r="F65" s="188" t="s">
        <v>71</v>
      </c>
      <c r="G65" s="188" t="s">
        <v>71</v>
      </c>
      <c r="H65" s="188" t="s">
        <v>71</v>
      </c>
      <c r="I65" s="189" t="s">
        <v>71</v>
      </c>
    </row>
    <row r="66" spans="1:9" ht="15.75">
      <c r="A66" s="187" t="s">
        <v>11</v>
      </c>
      <c r="B66" s="188" t="s">
        <v>71</v>
      </c>
      <c r="C66" s="188" t="s">
        <v>71</v>
      </c>
      <c r="D66" s="188" t="s">
        <v>71</v>
      </c>
      <c r="E66" s="188" t="s">
        <v>71</v>
      </c>
      <c r="F66" s="188" t="s">
        <v>71</v>
      </c>
      <c r="G66" s="188" t="s">
        <v>71</v>
      </c>
      <c r="H66" s="188" t="s">
        <v>71</v>
      </c>
      <c r="I66" s="189" t="s">
        <v>71</v>
      </c>
    </row>
    <row r="67" spans="1:9" ht="15.75">
      <c r="A67" s="187" t="s">
        <v>12</v>
      </c>
      <c r="B67" s="188" t="s">
        <v>71</v>
      </c>
      <c r="C67" s="188" t="s">
        <v>71</v>
      </c>
      <c r="D67" s="188" t="s">
        <v>71</v>
      </c>
      <c r="E67" s="188" t="s">
        <v>71</v>
      </c>
      <c r="F67" s="188" t="s">
        <v>71</v>
      </c>
      <c r="G67" s="188" t="s">
        <v>71</v>
      </c>
      <c r="H67" s="188" t="s">
        <v>71</v>
      </c>
      <c r="I67" s="189" t="s">
        <v>71</v>
      </c>
    </row>
    <row r="68" spans="1:9" ht="15.75">
      <c r="A68" s="187" t="s">
        <v>72</v>
      </c>
      <c r="B68" s="188" t="s">
        <v>71</v>
      </c>
      <c r="C68" s="188" t="s">
        <v>71</v>
      </c>
      <c r="D68" s="188" t="s">
        <v>71</v>
      </c>
      <c r="E68" s="188" t="s">
        <v>71</v>
      </c>
      <c r="F68" s="188" t="s">
        <v>71</v>
      </c>
      <c r="G68" s="188" t="s">
        <v>71</v>
      </c>
      <c r="H68" s="188" t="s">
        <v>71</v>
      </c>
      <c r="I68" s="189" t="s">
        <v>71</v>
      </c>
    </row>
    <row r="69" spans="1:9" ht="30.75">
      <c r="A69" s="187" t="s">
        <v>15</v>
      </c>
      <c r="B69" s="188" t="s">
        <v>71</v>
      </c>
      <c r="C69" s="188" t="s">
        <v>71</v>
      </c>
      <c r="D69" s="188" t="s">
        <v>71</v>
      </c>
      <c r="E69" s="188" t="s">
        <v>71</v>
      </c>
      <c r="F69" s="188" t="s">
        <v>71</v>
      </c>
      <c r="G69" s="188" t="s">
        <v>71</v>
      </c>
      <c r="H69" s="188" t="s">
        <v>71</v>
      </c>
      <c r="I69" s="189" t="s">
        <v>71</v>
      </c>
    </row>
    <row r="70" spans="1:9" ht="15.75">
      <c r="A70" s="187" t="s">
        <v>14</v>
      </c>
      <c r="B70" s="188">
        <f>B53/B$56</f>
        <v>0.29378531073446329</v>
      </c>
      <c r="C70" s="188" t="s">
        <v>71</v>
      </c>
      <c r="D70" s="188">
        <f>D53/D$56</f>
        <v>0.19421487603305784</v>
      </c>
      <c r="E70" s="188">
        <f>E53/E$56</f>
        <v>0.25766600485329805</v>
      </c>
      <c r="F70" s="188" t="s">
        <v>71</v>
      </c>
      <c r="G70" s="188">
        <f>G53/G$56</f>
        <v>0.26744186046511625</v>
      </c>
      <c r="H70" s="188">
        <f>H53/H$56</f>
        <v>0.31974741676234214</v>
      </c>
      <c r="I70" s="189">
        <f t="shared" si="5"/>
        <v>0.27657572906867356</v>
      </c>
    </row>
    <row r="71" spans="1:9" ht="15.75">
      <c r="A71" s="187" t="s">
        <v>16</v>
      </c>
      <c r="B71" s="188" t="s">
        <v>71</v>
      </c>
      <c r="C71" s="188" t="s">
        <v>71</v>
      </c>
      <c r="D71" s="188" t="s">
        <v>71</v>
      </c>
      <c r="E71" s="188" t="s">
        <v>71</v>
      </c>
      <c r="F71" s="188" t="s">
        <v>71</v>
      </c>
      <c r="G71" s="188" t="s">
        <v>71</v>
      </c>
      <c r="H71" s="188" t="s">
        <v>71</v>
      </c>
      <c r="I71" s="189" t="s">
        <v>71</v>
      </c>
    </row>
    <row r="72" spans="1:9" ht="15.75">
      <c r="A72" s="187" t="s">
        <v>17</v>
      </c>
      <c r="B72" s="188" t="s">
        <v>71</v>
      </c>
      <c r="C72" s="188" t="s">
        <v>71</v>
      </c>
      <c r="D72" s="188" t="s">
        <v>71</v>
      </c>
      <c r="E72" s="188">
        <f>E55/E$56</f>
        <v>6.1769247738804323E-3</v>
      </c>
      <c r="F72" s="188" t="s">
        <v>71</v>
      </c>
      <c r="G72" s="188" t="s">
        <v>71</v>
      </c>
      <c r="H72" s="188">
        <f>H55/H$56</f>
        <v>1.0619977037887486E-2</v>
      </c>
      <c r="I72" s="189">
        <f t="shared" si="5"/>
        <v>8.0485000522629874E-3</v>
      </c>
    </row>
    <row r="73" spans="1:9" ht="16.5" thickBot="1">
      <c r="A73" s="190" t="s">
        <v>104</v>
      </c>
      <c r="B73" s="191">
        <f>B56/B$56</f>
        <v>1</v>
      </c>
      <c r="C73" s="191">
        <f t="shared" ref="C73:I73" si="6">C56/C$56</f>
        <v>1</v>
      </c>
      <c r="D73" s="191">
        <f t="shared" si="6"/>
        <v>1</v>
      </c>
      <c r="E73" s="191">
        <f t="shared" si="6"/>
        <v>1</v>
      </c>
      <c r="F73" s="191">
        <f t="shared" si="6"/>
        <v>1</v>
      </c>
      <c r="G73" s="191">
        <f t="shared" si="6"/>
        <v>1</v>
      </c>
      <c r="H73" s="191">
        <f t="shared" si="6"/>
        <v>1</v>
      </c>
      <c r="I73" s="191">
        <f t="shared" si="6"/>
        <v>1</v>
      </c>
    </row>
  </sheetData>
  <mergeCells count="6">
    <mergeCell ref="A7:E7"/>
    <mergeCell ref="A24:E24"/>
    <mergeCell ref="A58:I58"/>
    <mergeCell ref="A41:I41"/>
    <mergeCell ref="A1:B5"/>
    <mergeCell ref="D1:H6"/>
  </mergeCells>
  <pageMargins left="0.7" right="0.7" top="0.75" bottom="0.75" header="0.3" footer="0.3"/>
  <pageSetup orientation="portrait" r:id="rId1"/>
  <drawing r:id="rId2"/>
  <tableParts count="4">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615A-319A-4539-9CF0-5573E3106947}">
  <dimension ref="A1:O110"/>
  <sheetViews>
    <sheetView showGridLines="0" zoomScale="130" zoomScaleNormal="130" workbookViewId="0">
      <selection activeCell="A8" sqref="A8:E8"/>
    </sheetView>
  </sheetViews>
  <sheetFormatPr defaultColWidth="14.375" defaultRowHeight="14.25"/>
  <cols>
    <col min="1" max="1" width="49.5" style="6" customWidth="1"/>
    <col min="2" max="3" width="14.375" style="6"/>
    <col min="4" max="4" width="18.5" style="6" customWidth="1"/>
    <col min="5" max="8" width="14.375" style="6"/>
    <col min="9" max="9" width="17.25" style="6" customWidth="1"/>
    <col min="10" max="16384" width="14.375" style="6"/>
  </cols>
  <sheetData>
    <row r="1" spans="1:7">
      <c r="A1" s="253"/>
      <c r="B1" s="253"/>
      <c r="C1" s="272" t="s">
        <v>135</v>
      </c>
      <c r="D1" s="272"/>
      <c r="E1" s="272"/>
      <c r="F1" s="272"/>
      <c r="G1" s="272"/>
    </row>
    <row r="2" spans="1:7">
      <c r="A2" s="253"/>
      <c r="B2" s="253"/>
      <c r="C2" s="272"/>
      <c r="D2" s="272"/>
      <c r="E2" s="272"/>
      <c r="F2" s="272"/>
      <c r="G2" s="272"/>
    </row>
    <row r="3" spans="1:7">
      <c r="A3" s="253"/>
      <c r="B3" s="253"/>
      <c r="C3" s="272"/>
      <c r="D3" s="272"/>
      <c r="E3" s="272"/>
      <c r="F3" s="272"/>
      <c r="G3" s="272"/>
    </row>
    <row r="4" spans="1:7">
      <c r="A4" s="253"/>
      <c r="B4" s="253"/>
      <c r="C4" s="272"/>
      <c r="D4" s="272"/>
      <c r="E4" s="272"/>
      <c r="F4" s="272"/>
      <c r="G4" s="272"/>
    </row>
    <row r="5" spans="1:7">
      <c r="A5" s="253"/>
      <c r="B5" s="253"/>
      <c r="C5" s="272"/>
      <c r="D5" s="272"/>
      <c r="E5" s="272"/>
      <c r="F5" s="272"/>
      <c r="G5" s="272"/>
    </row>
    <row r="6" spans="1:7">
      <c r="A6" s="253"/>
      <c r="B6" s="253"/>
      <c r="C6" s="272"/>
      <c r="D6" s="272"/>
      <c r="E6" s="272"/>
      <c r="F6" s="272"/>
      <c r="G6" s="272"/>
    </row>
    <row r="7" spans="1:7" ht="15" thickBot="1"/>
    <row r="8" spans="1:7" ht="16.5">
      <c r="A8" s="273" t="s">
        <v>136</v>
      </c>
      <c r="B8" s="274"/>
      <c r="C8" s="274"/>
      <c r="D8" s="274"/>
      <c r="E8" s="275"/>
    </row>
    <row r="9" spans="1:7" ht="31.5">
      <c r="A9" s="121" t="s">
        <v>93</v>
      </c>
      <c r="B9" s="77" t="s">
        <v>131</v>
      </c>
      <c r="C9" s="77" t="s">
        <v>132</v>
      </c>
      <c r="D9" s="77" t="s">
        <v>133</v>
      </c>
      <c r="E9" s="122" t="s">
        <v>85</v>
      </c>
    </row>
    <row r="10" spans="1:7" ht="57.75">
      <c r="A10" s="106" t="s">
        <v>117</v>
      </c>
      <c r="B10" s="66">
        <v>1150</v>
      </c>
      <c r="C10" s="66">
        <v>2225</v>
      </c>
      <c r="D10" s="66">
        <v>216</v>
      </c>
      <c r="E10" s="73">
        <v>3591</v>
      </c>
    </row>
    <row r="11" spans="1:7" ht="57.75">
      <c r="A11" s="106" t="s">
        <v>118</v>
      </c>
      <c r="B11" s="66">
        <v>93</v>
      </c>
      <c r="C11" s="66">
        <v>233</v>
      </c>
      <c r="D11" s="66">
        <v>15</v>
      </c>
      <c r="E11" s="73">
        <v>341</v>
      </c>
    </row>
    <row r="12" spans="1:7" ht="57.75">
      <c r="A12" s="83" t="s">
        <v>119</v>
      </c>
      <c r="B12" s="66">
        <v>81</v>
      </c>
      <c r="C12" s="66">
        <v>158</v>
      </c>
      <c r="D12" s="66">
        <v>21</v>
      </c>
      <c r="E12" s="73">
        <v>260</v>
      </c>
    </row>
    <row r="13" spans="1:7" ht="57.75">
      <c r="A13" s="83" t="s">
        <v>120</v>
      </c>
      <c r="B13" s="66" t="s">
        <v>71</v>
      </c>
      <c r="C13" s="66">
        <v>72</v>
      </c>
      <c r="D13" s="66" t="s">
        <v>71</v>
      </c>
      <c r="E13" s="73">
        <v>119</v>
      </c>
    </row>
    <row r="14" spans="1:7" ht="43.5">
      <c r="A14" s="83" t="s">
        <v>121</v>
      </c>
      <c r="B14" s="66">
        <v>1895</v>
      </c>
      <c r="C14" s="66">
        <v>2668</v>
      </c>
      <c r="D14" s="66">
        <v>238</v>
      </c>
      <c r="E14" s="73">
        <v>4801</v>
      </c>
    </row>
    <row r="15" spans="1:7" ht="43.5">
      <c r="A15" s="83" t="s">
        <v>122</v>
      </c>
      <c r="B15" s="66" t="s">
        <v>71</v>
      </c>
      <c r="C15" s="66">
        <v>63</v>
      </c>
      <c r="D15" s="66" t="s">
        <v>71</v>
      </c>
      <c r="E15" s="73">
        <v>108</v>
      </c>
    </row>
    <row r="16" spans="1:7" ht="43.5">
      <c r="A16" s="83" t="s">
        <v>123</v>
      </c>
      <c r="B16" s="66" t="s">
        <v>71</v>
      </c>
      <c r="C16" s="66" t="s">
        <v>71</v>
      </c>
      <c r="D16" s="66" t="s">
        <v>71</v>
      </c>
      <c r="E16" s="73" t="s">
        <v>71</v>
      </c>
    </row>
    <row r="17" spans="1:9" ht="57.75">
      <c r="A17" s="83" t="s">
        <v>124</v>
      </c>
      <c r="B17" s="66" t="s">
        <v>71</v>
      </c>
      <c r="C17" s="66" t="s">
        <v>71</v>
      </c>
      <c r="D17" s="66" t="s">
        <v>71</v>
      </c>
      <c r="E17" s="73">
        <v>13</v>
      </c>
    </row>
    <row r="18" spans="1:9" ht="86.25">
      <c r="A18" s="83" t="s">
        <v>125</v>
      </c>
      <c r="B18" s="66">
        <v>98</v>
      </c>
      <c r="C18" s="66">
        <v>214</v>
      </c>
      <c r="D18" s="66">
        <v>22</v>
      </c>
      <c r="E18" s="73">
        <v>334</v>
      </c>
    </row>
    <row r="19" spans="1:9" ht="15.75" thickBot="1">
      <c r="A19" s="123" t="s">
        <v>18</v>
      </c>
      <c r="B19" s="124">
        <v>3401</v>
      </c>
      <c r="C19" s="124">
        <v>5641</v>
      </c>
      <c r="D19" s="124">
        <v>525</v>
      </c>
      <c r="E19" s="124">
        <f>SUM(B19:D19)</f>
        <v>9567</v>
      </c>
    </row>
    <row r="20" spans="1:9">
      <c r="A20" s="5"/>
      <c r="B20" s="5"/>
      <c r="C20" s="5"/>
      <c r="D20" s="5"/>
      <c r="E20" s="5"/>
      <c r="F20" s="10"/>
      <c r="G20" s="10"/>
      <c r="H20" s="10"/>
      <c r="I20" s="10"/>
    </row>
    <row r="21" spans="1:9" ht="16.5">
      <c r="A21" s="277" t="s">
        <v>137</v>
      </c>
      <c r="B21" s="277"/>
      <c r="C21" s="277"/>
      <c r="D21" s="277"/>
      <c r="E21" s="277"/>
      <c r="F21" s="10"/>
      <c r="G21" s="10"/>
      <c r="H21" s="10"/>
      <c r="I21" s="10"/>
    </row>
    <row r="22" spans="1:9" ht="31.5">
      <c r="A22" s="126" t="s">
        <v>93</v>
      </c>
      <c r="B22" s="77" t="s">
        <v>131</v>
      </c>
      <c r="C22" s="77" t="s">
        <v>132</v>
      </c>
      <c r="D22" s="77" t="s">
        <v>133</v>
      </c>
      <c r="E22" s="127" t="s">
        <v>85</v>
      </c>
    </row>
    <row r="23" spans="1:9" ht="57.75">
      <c r="A23" s="106" t="s">
        <v>117</v>
      </c>
      <c r="B23" s="61">
        <f>B10/B$19</f>
        <v>0.33813584239929434</v>
      </c>
      <c r="C23" s="61">
        <f t="shared" ref="C23:D23" si="0">C10/C$19</f>
        <v>0.39443361106186847</v>
      </c>
      <c r="D23" s="61">
        <f t="shared" si="0"/>
        <v>0.41142857142857142</v>
      </c>
      <c r="E23" s="169">
        <f t="shared" ref="E23" si="1">E10/E$19</f>
        <v>0.37535277516462839</v>
      </c>
    </row>
    <row r="24" spans="1:9" ht="57.75">
      <c r="A24" s="106" t="s">
        <v>118</v>
      </c>
      <c r="B24" s="61">
        <f t="shared" ref="B24:E31" si="2">B11/B$19</f>
        <v>2.734489855924728E-2</v>
      </c>
      <c r="C24" s="61">
        <f t="shared" si="2"/>
        <v>4.1304733203332743E-2</v>
      </c>
      <c r="D24" s="61">
        <f t="shared" si="2"/>
        <v>2.8571428571428571E-2</v>
      </c>
      <c r="E24" s="169">
        <f t="shared" si="2"/>
        <v>3.5643357374307516E-2</v>
      </c>
    </row>
    <row r="25" spans="1:9" ht="57.75">
      <c r="A25" s="83" t="s">
        <v>119</v>
      </c>
      <c r="B25" s="61">
        <f t="shared" si="2"/>
        <v>2.3816524551602471E-2</v>
      </c>
      <c r="C25" s="61">
        <f t="shared" si="2"/>
        <v>2.8009218223719198E-2</v>
      </c>
      <c r="D25" s="61">
        <f t="shared" si="2"/>
        <v>0.04</v>
      </c>
      <c r="E25" s="169">
        <f t="shared" si="2"/>
        <v>2.7176753423225671E-2</v>
      </c>
    </row>
    <row r="26" spans="1:9" ht="57.75">
      <c r="A26" s="83" t="s">
        <v>120</v>
      </c>
      <c r="B26" s="61" t="s">
        <v>71</v>
      </c>
      <c r="C26" s="61">
        <f t="shared" si="2"/>
        <v>1.2763694380429002E-2</v>
      </c>
      <c r="D26" s="61" t="s">
        <v>71</v>
      </c>
      <c r="E26" s="169">
        <f t="shared" si="2"/>
        <v>1.2438590989860981E-2</v>
      </c>
    </row>
    <row r="27" spans="1:9" ht="43.5">
      <c r="A27" s="83" t="s">
        <v>121</v>
      </c>
      <c r="B27" s="61">
        <f t="shared" si="2"/>
        <v>0.55718906204057628</v>
      </c>
      <c r="C27" s="61">
        <f t="shared" si="2"/>
        <v>0.47296578620811913</v>
      </c>
      <c r="D27" s="61">
        <f t="shared" si="2"/>
        <v>0.45333333333333331</v>
      </c>
      <c r="E27" s="169">
        <f t="shared" si="2"/>
        <v>0.50182920455733249</v>
      </c>
    </row>
    <row r="28" spans="1:9" ht="43.5">
      <c r="A28" s="83" t="s">
        <v>122</v>
      </c>
      <c r="B28" s="61" t="s">
        <v>71</v>
      </c>
      <c r="C28" s="61">
        <f t="shared" si="2"/>
        <v>1.1168232582875377E-2</v>
      </c>
      <c r="D28" s="61" t="s">
        <v>71</v>
      </c>
      <c r="E28" s="169">
        <f t="shared" si="2"/>
        <v>1.1288805268109126E-2</v>
      </c>
    </row>
    <row r="29" spans="1:9" ht="43.5">
      <c r="A29" s="83" t="s">
        <v>123</v>
      </c>
      <c r="B29" s="61" t="s">
        <v>71</v>
      </c>
      <c r="C29" s="61" t="s">
        <v>71</v>
      </c>
      <c r="D29" s="61" t="s">
        <v>71</v>
      </c>
      <c r="E29" s="169" t="s">
        <v>71</v>
      </c>
    </row>
    <row r="30" spans="1:9" ht="57.75">
      <c r="A30" s="83" t="s">
        <v>124</v>
      </c>
      <c r="B30" s="61" t="s">
        <v>71</v>
      </c>
      <c r="C30" s="61" t="s">
        <v>71</v>
      </c>
      <c r="D30" s="61" t="s">
        <v>71</v>
      </c>
      <c r="E30" s="178">
        <f t="shared" si="2"/>
        <v>1.3588376711612836E-3</v>
      </c>
    </row>
    <row r="31" spans="1:9" ht="86.25">
      <c r="A31" s="83" t="s">
        <v>125</v>
      </c>
      <c r="B31" s="61">
        <f t="shared" si="2"/>
        <v>2.8815054395765951E-2</v>
      </c>
      <c r="C31" s="61">
        <f t="shared" si="2"/>
        <v>3.7936536075163979E-2</v>
      </c>
      <c r="D31" s="61">
        <f t="shared" si="2"/>
        <v>4.1904761904761903E-2</v>
      </c>
      <c r="E31" s="169">
        <f t="shared" si="2"/>
        <v>3.4911675551374519E-2</v>
      </c>
    </row>
    <row r="32" spans="1:9" ht="15">
      <c r="A32" s="162" t="s">
        <v>18</v>
      </c>
      <c r="B32" s="148">
        <v>1</v>
      </c>
      <c r="C32" s="148">
        <v>1</v>
      </c>
      <c r="D32" s="148">
        <v>1</v>
      </c>
      <c r="E32" s="148">
        <f t="shared" ref="E32" si="3">E19/E$19</f>
        <v>1</v>
      </c>
    </row>
    <row r="33" spans="1:9" ht="15" thickBot="1"/>
    <row r="34" spans="1:9" ht="16.5">
      <c r="A34" s="273" t="s">
        <v>138</v>
      </c>
      <c r="B34" s="274"/>
      <c r="C34" s="274"/>
      <c r="D34" s="274"/>
      <c r="E34" s="274"/>
      <c r="F34" s="274"/>
      <c r="G34" s="274"/>
      <c r="H34" s="274"/>
      <c r="I34" s="275"/>
    </row>
    <row r="35" spans="1:9" ht="63">
      <c r="A35" s="126" t="s">
        <v>93</v>
      </c>
      <c r="B35" s="77" t="s">
        <v>76</v>
      </c>
      <c r="C35" s="77" t="s">
        <v>77</v>
      </c>
      <c r="D35" s="77" t="s">
        <v>78</v>
      </c>
      <c r="E35" s="77" t="s">
        <v>79</v>
      </c>
      <c r="F35" s="77" t="s">
        <v>80</v>
      </c>
      <c r="G35" s="77" t="s">
        <v>82</v>
      </c>
      <c r="H35" s="77" t="s">
        <v>81</v>
      </c>
      <c r="I35" s="82" t="s">
        <v>85</v>
      </c>
    </row>
    <row r="36" spans="1:9" ht="57.75">
      <c r="A36" s="129" t="s">
        <v>117</v>
      </c>
      <c r="B36" s="66">
        <v>179</v>
      </c>
      <c r="C36" s="66" t="s">
        <v>71</v>
      </c>
      <c r="D36" s="66">
        <v>168</v>
      </c>
      <c r="E36" s="66">
        <v>1742</v>
      </c>
      <c r="F36" s="66" t="s">
        <v>71</v>
      </c>
      <c r="G36" s="66">
        <v>140</v>
      </c>
      <c r="H36" s="66">
        <v>1282</v>
      </c>
      <c r="I36" s="73">
        <v>3591</v>
      </c>
    </row>
    <row r="37" spans="1:9" ht="57.75">
      <c r="A37" s="130" t="s">
        <v>118</v>
      </c>
      <c r="B37" s="66">
        <v>21</v>
      </c>
      <c r="C37" s="66" t="s">
        <v>71</v>
      </c>
      <c r="D37" s="66">
        <v>15</v>
      </c>
      <c r="E37" s="66">
        <v>116</v>
      </c>
      <c r="F37" s="66" t="s">
        <v>71</v>
      </c>
      <c r="G37" s="66">
        <v>18</v>
      </c>
      <c r="H37" s="66">
        <v>157</v>
      </c>
      <c r="I37" s="73">
        <v>341</v>
      </c>
    </row>
    <row r="38" spans="1:9" ht="57.75">
      <c r="A38" s="131" t="s">
        <v>119</v>
      </c>
      <c r="B38" s="66" t="s">
        <v>71</v>
      </c>
      <c r="C38" s="66" t="s">
        <v>71</v>
      </c>
      <c r="D38" s="66" t="s">
        <v>71</v>
      </c>
      <c r="E38" s="66">
        <v>123</v>
      </c>
      <c r="F38" s="66" t="s">
        <v>71</v>
      </c>
      <c r="G38" s="66" t="s">
        <v>71</v>
      </c>
      <c r="H38" s="66">
        <v>96</v>
      </c>
      <c r="I38" s="73">
        <v>260</v>
      </c>
    </row>
    <row r="39" spans="1:9" ht="57.75">
      <c r="A39" s="128" t="s">
        <v>120</v>
      </c>
      <c r="B39" s="66" t="s">
        <v>71</v>
      </c>
      <c r="C39" s="66" t="s">
        <v>71</v>
      </c>
      <c r="D39" s="66" t="s">
        <v>71</v>
      </c>
      <c r="E39" s="66">
        <v>50</v>
      </c>
      <c r="F39" s="66" t="s">
        <v>71</v>
      </c>
      <c r="G39" s="66" t="s">
        <v>71</v>
      </c>
      <c r="H39" s="66">
        <v>62</v>
      </c>
      <c r="I39" s="73">
        <v>119</v>
      </c>
    </row>
    <row r="40" spans="1:9" ht="43.5">
      <c r="A40" s="131" t="s">
        <v>121</v>
      </c>
      <c r="B40" s="66">
        <v>132</v>
      </c>
      <c r="C40" s="66">
        <v>160</v>
      </c>
      <c r="D40" s="66">
        <v>271</v>
      </c>
      <c r="E40" s="66">
        <v>2314</v>
      </c>
      <c r="F40" s="66">
        <v>17</v>
      </c>
      <c r="G40" s="66">
        <v>234</v>
      </c>
      <c r="H40" s="66">
        <v>1673</v>
      </c>
      <c r="I40" s="73">
        <v>4801</v>
      </c>
    </row>
    <row r="41" spans="1:9" ht="43.5">
      <c r="A41" s="128" t="s">
        <v>122</v>
      </c>
      <c r="B41" s="66" t="s">
        <v>71</v>
      </c>
      <c r="C41" s="66" t="s">
        <v>71</v>
      </c>
      <c r="D41" s="66" t="s">
        <v>71</v>
      </c>
      <c r="E41" s="66">
        <v>45</v>
      </c>
      <c r="F41" s="66" t="s">
        <v>71</v>
      </c>
      <c r="G41" s="66" t="s">
        <v>71</v>
      </c>
      <c r="H41" s="66">
        <v>45</v>
      </c>
      <c r="I41" s="73">
        <v>108</v>
      </c>
    </row>
    <row r="42" spans="1:9" ht="43.5">
      <c r="A42" s="131" t="s">
        <v>123</v>
      </c>
      <c r="B42" s="66" t="s">
        <v>71</v>
      </c>
      <c r="C42" s="66" t="s">
        <v>71</v>
      </c>
      <c r="D42" s="66" t="s">
        <v>71</v>
      </c>
      <c r="E42" s="66" t="s">
        <v>71</v>
      </c>
      <c r="F42" s="66" t="s">
        <v>71</v>
      </c>
      <c r="G42" s="66" t="s">
        <v>71</v>
      </c>
      <c r="H42" s="66" t="s">
        <v>71</v>
      </c>
      <c r="I42" s="73">
        <v>0</v>
      </c>
    </row>
    <row r="43" spans="1:9" ht="57.75">
      <c r="A43" s="128" t="s">
        <v>124</v>
      </c>
      <c r="B43" s="66" t="s">
        <v>71</v>
      </c>
      <c r="C43" s="66" t="s">
        <v>71</v>
      </c>
      <c r="D43" s="66" t="s">
        <v>71</v>
      </c>
      <c r="E43" s="66" t="s">
        <v>71</v>
      </c>
      <c r="F43" s="66" t="s">
        <v>71</v>
      </c>
      <c r="G43" s="66" t="s">
        <v>71</v>
      </c>
      <c r="H43" s="66" t="s">
        <v>71</v>
      </c>
      <c r="I43" s="73">
        <v>13</v>
      </c>
    </row>
    <row r="44" spans="1:9" ht="86.25">
      <c r="A44" s="131" t="s">
        <v>125</v>
      </c>
      <c r="B44" s="66" t="s">
        <v>71</v>
      </c>
      <c r="C44" s="66" t="s">
        <v>71</v>
      </c>
      <c r="D44" s="66" t="s">
        <v>71</v>
      </c>
      <c r="E44" s="66">
        <v>136</v>
      </c>
      <c r="F44" s="66" t="s">
        <v>71</v>
      </c>
      <c r="G44" s="66">
        <v>165</v>
      </c>
      <c r="H44" s="66">
        <v>17</v>
      </c>
      <c r="I44" s="73">
        <v>334</v>
      </c>
    </row>
    <row r="45" spans="1:9" ht="15.75" thickBot="1">
      <c r="A45" s="123" t="s">
        <v>18</v>
      </c>
      <c r="B45" s="124">
        <v>282</v>
      </c>
      <c r="C45" s="124">
        <v>212</v>
      </c>
      <c r="D45" s="124">
        <v>419</v>
      </c>
      <c r="E45" s="124">
        <v>4034</v>
      </c>
      <c r="F45" s="124">
        <v>27</v>
      </c>
      <c r="G45" s="124">
        <v>563</v>
      </c>
      <c r="H45" s="124">
        <v>3287</v>
      </c>
      <c r="I45" s="125">
        <f>SUM(I36:I44)</f>
        <v>9567</v>
      </c>
    </row>
    <row r="47" spans="1:9" ht="16.5">
      <c r="A47" s="276" t="s">
        <v>139</v>
      </c>
      <c r="B47" s="276"/>
      <c r="C47" s="276"/>
      <c r="D47" s="276"/>
      <c r="E47" s="276"/>
      <c r="F47" s="276"/>
      <c r="G47" s="276"/>
      <c r="H47" s="276"/>
      <c r="I47" s="276"/>
    </row>
    <row r="48" spans="1:9" ht="63">
      <c r="A48" s="132" t="s">
        <v>93</v>
      </c>
      <c r="B48" s="77" t="s">
        <v>76</v>
      </c>
      <c r="C48" s="77" t="s">
        <v>77</v>
      </c>
      <c r="D48" s="77" t="s">
        <v>78</v>
      </c>
      <c r="E48" s="77" t="s">
        <v>79</v>
      </c>
      <c r="F48" s="77" t="s">
        <v>80</v>
      </c>
      <c r="G48" s="77" t="s">
        <v>82</v>
      </c>
      <c r="H48" s="77" t="s">
        <v>81</v>
      </c>
      <c r="I48" s="120" t="s">
        <v>85</v>
      </c>
    </row>
    <row r="49" spans="1:9" ht="57.75">
      <c r="A49" s="106" t="s">
        <v>117</v>
      </c>
      <c r="B49" s="61">
        <f>B36/B$45</f>
        <v>0.63475177304964536</v>
      </c>
      <c r="C49" s="61" t="s">
        <v>71</v>
      </c>
      <c r="D49" s="61">
        <f t="shared" ref="D49:H49" si="4">D36/D$45</f>
        <v>0.40095465393794749</v>
      </c>
      <c r="E49" s="61">
        <f t="shared" si="4"/>
        <v>0.43182944967773923</v>
      </c>
      <c r="F49" s="61" t="s">
        <v>71</v>
      </c>
      <c r="G49" s="61">
        <f t="shared" si="4"/>
        <v>0.24866785079928952</v>
      </c>
      <c r="H49" s="61">
        <f t="shared" si="4"/>
        <v>0.390021296014603</v>
      </c>
      <c r="I49" s="169">
        <f t="shared" ref="I49" si="5">I36/I$45</f>
        <v>0.37535277516462839</v>
      </c>
    </row>
    <row r="50" spans="1:9" ht="57.75">
      <c r="A50" s="106" t="s">
        <v>118</v>
      </c>
      <c r="B50" s="61">
        <f t="shared" ref="B50:H57" si="6">B37/B$45</f>
        <v>7.4468085106382975E-2</v>
      </c>
      <c r="C50" s="61" t="s">
        <v>71</v>
      </c>
      <c r="D50" s="61">
        <f t="shared" si="6"/>
        <v>3.5799522673031027E-2</v>
      </c>
      <c r="E50" s="61">
        <f t="shared" si="6"/>
        <v>2.8755577590480912E-2</v>
      </c>
      <c r="F50" s="61" t="s">
        <v>71</v>
      </c>
      <c r="G50" s="61">
        <f t="shared" si="6"/>
        <v>3.1971580817051509E-2</v>
      </c>
      <c r="H50" s="61">
        <f t="shared" si="6"/>
        <v>4.7763918466686948E-2</v>
      </c>
      <c r="I50" s="169">
        <f t="shared" ref="I50" si="7">I37/I$45</f>
        <v>3.5643357374307516E-2</v>
      </c>
    </row>
    <row r="51" spans="1:9" ht="57.75">
      <c r="A51" s="83" t="s">
        <v>119</v>
      </c>
      <c r="B51" s="61" t="s">
        <v>71</v>
      </c>
      <c r="C51" s="61" t="s">
        <v>71</v>
      </c>
      <c r="D51" s="61" t="s">
        <v>71</v>
      </c>
      <c r="E51" s="61">
        <f t="shared" si="6"/>
        <v>3.0490827962320277E-2</v>
      </c>
      <c r="F51" s="61" t="s">
        <v>71</v>
      </c>
      <c r="G51" s="61" t="s">
        <v>71</v>
      </c>
      <c r="H51" s="61">
        <f t="shared" si="6"/>
        <v>2.9205962884088835E-2</v>
      </c>
      <c r="I51" s="169">
        <f t="shared" ref="I51" si="8">I38/I$45</f>
        <v>2.7176753423225671E-2</v>
      </c>
    </row>
    <row r="52" spans="1:9" ht="57.75">
      <c r="A52" s="83" t="s">
        <v>120</v>
      </c>
      <c r="B52" s="61" t="s">
        <v>71</v>
      </c>
      <c r="C52" s="61" t="s">
        <v>71</v>
      </c>
      <c r="D52" s="61" t="s">
        <v>71</v>
      </c>
      <c r="E52" s="61">
        <f t="shared" si="6"/>
        <v>1.2394645513138325E-2</v>
      </c>
      <c r="F52" s="61" t="s">
        <v>71</v>
      </c>
      <c r="G52" s="61" t="s">
        <v>71</v>
      </c>
      <c r="H52" s="61">
        <f t="shared" si="6"/>
        <v>1.8862184362640706E-2</v>
      </c>
      <c r="I52" s="169">
        <f t="shared" ref="I52" si="9">I39/I$45</f>
        <v>1.2438590989860981E-2</v>
      </c>
    </row>
    <row r="53" spans="1:9" ht="43.5">
      <c r="A53" s="83" t="s">
        <v>121</v>
      </c>
      <c r="B53" s="61">
        <f t="shared" si="6"/>
        <v>0.46808510638297873</v>
      </c>
      <c r="C53" s="61">
        <f t="shared" si="6"/>
        <v>0.75471698113207553</v>
      </c>
      <c r="D53" s="61">
        <f t="shared" si="6"/>
        <v>0.6467780429594272</v>
      </c>
      <c r="E53" s="61">
        <f t="shared" si="6"/>
        <v>0.57362419434804168</v>
      </c>
      <c r="F53" s="61">
        <f t="shared" si="6"/>
        <v>0.62962962962962965</v>
      </c>
      <c r="G53" s="61">
        <f t="shared" si="6"/>
        <v>0.41563055062166965</v>
      </c>
      <c r="H53" s="61">
        <f t="shared" si="6"/>
        <v>0.5089747490112565</v>
      </c>
      <c r="I53" s="169">
        <f t="shared" ref="I53" si="10">I40/I$45</f>
        <v>0.50182920455733249</v>
      </c>
    </row>
    <row r="54" spans="1:9" ht="43.5">
      <c r="A54" s="83" t="s">
        <v>122</v>
      </c>
      <c r="B54" s="61" t="s">
        <v>71</v>
      </c>
      <c r="C54" s="61" t="s">
        <v>71</v>
      </c>
      <c r="D54" s="61" t="s">
        <v>71</v>
      </c>
      <c r="E54" s="61">
        <f t="shared" si="6"/>
        <v>1.1155180961824492E-2</v>
      </c>
      <c r="F54" s="61" t="s">
        <v>71</v>
      </c>
      <c r="G54" s="61" t="s">
        <v>71</v>
      </c>
      <c r="H54" s="61">
        <f t="shared" si="6"/>
        <v>1.3690295101916642E-2</v>
      </c>
      <c r="I54" s="169">
        <f t="shared" ref="I54" si="11">I41/I$45</f>
        <v>1.1288805268109126E-2</v>
      </c>
    </row>
    <row r="55" spans="1:9" ht="43.5">
      <c r="A55" s="83" t="s">
        <v>123</v>
      </c>
      <c r="B55" s="61" t="s">
        <v>71</v>
      </c>
      <c r="C55" s="61" t="s">
        <v>71</v>
      </c>
      <c r="D55" s="61" t="s">
        <v>71</v>
      </c>
      <c r="E55" s="61" t="s">
        <v>71</v>
      </c>
      <c r="F55" s="61" t="s">
        <v>71</v>
      </c>
      <c r="G55" s="61" t="s">
        <v>71</v>
      </c>
      <c r="H55" s="61" t="s">
        <v>71</v>
      </c>
      <c r="I55" s="169" t="s">
        <v>71</v>
      </c>
    </row>
    <row r="56" spans="1:9" ht="57.75">
      <c r="A56" s="83" t="s">
        <v>124</v>
      </c>
      <c r="B56" s="61" t="s">
        <v>71</v>
      </c>
      <c r="C56" s="61" t="s">
        <v>71</v>
      </c>
      <c r="D56" s="61" t="s">
        <v>71</v>
      </c>
      <c r="E56" s="61" t="s">
        <v>71</v>
      </c>
      <c r="F56" s="61" t="s">
        <v>71</v>
      </c>
      <c r="G56" s="61" t="s">
        <v>71</v>
      </c>
      <c r="H56" s="61" t="s">
        <v>71</v>
      </c>
      <c r="I56" s="169" t="s">
        <v>71</v>
      </c>
    </row>
    <row r="57" spans="1:9" ht="86.25">
      <c r="A57" s="83" t="s">
        <v>125</v>
      </c>
      <c r="B57" s="61" t="s">
        <v>71</v>
      </c>
      <c r="C57" s="61" t="s">
        <v>71</v>
      </c>
      <c r="D57" s="61" t="s">
        <v>71</v>
      </c>
      <c r="E57" s="61">
        <f t="shared" si="6"/>
        <v>3.3713435795736241E-2</v>
      </c>
      <c r="F57" s="61" t="s">
        <v>71</v>
      </c>
      <c r="G57" s="61">
        <f t="shared" si="6"/>
        <v>0.29307282415630553</v>
      </c>
      <c r="H57" s="61" t="s">
        <v>71</v>
      </c>
      <c r="I57" s="169">
        <f t="shared" ref="I57" si="12">I44/I$45</f>
        <v>3.4911675551374519E-2</v>
      </c>
    </row>
    <row r="58" spans="1:9" ht="15">
      <c r="A58" s="163" t="s">
        <v>18</v>
      </c>
      <c r="B58" s="148">
        <v>1</v>
      </c>
      <c r="C58" s="148">
        <v>1</v>
      </c>
      <c r="D58" s="148">
        <v>1</v>
      </c>
      <c r="E58" s="148">
        <v>1</v>
      </c>
      <c r="F58" s="148">
        <v>1</v>
      </c>
      <c r="G58" s="148">
        <v>1</v>
      </c>
      <c r="H58" s="148">
        <v>1</v>
      </c>
      <c r="I58" s="148">
        <v>1</v>
      </c>
    </row>
    <row r="59" spans="1:9" ht="15" thickBot="1"/>
    <row r="60" spans="1:9" ht="36" customHeight="1">
      <c r="A60" s="278" t="s">
        <v>140</v>
      </c>
      <c r="B60" s="279"/>
      <c r="C60" s="279"/>
      <c r="D60" s="280"/>
    </row>
    <row r="61" spans="1:9" ht="31.5">
      <c r="A61" s="132" t="s">
        <v>93</v>
      </c>
      <c r="B61" s="77" t="s">
        <v>49</v>
      </c>
      <c r="C61" s="77" t="s">
        <v>48</v>
      </c>
      <c r="D61" s="82" t="s">
        <v>141</v>
      </c>
    </row>
    <row r="62" spans="1:9" ht="57.75">
      <c r="A62" s="106" t="s">
        <v>117</v>
      </c>
      <c r="B62" s="133">
        <v>2464</v>
      </c>
      <c r="C62" s="133">
        <v>1127</v>
      </c>
      <c r="D62" s="134">
        <v>3591</v>
      </c>
    </row>
    <row r="63" spans="1:9" ht="57.75">
      <c r="A63" s="106" t="s">
        <v>118</v>
      </c>
      <c r="B63" s="133">
        <v>209</v>
      </c>
      <c r="C63" s="133">
        <v>132</v>
      </c>
      <c r="D63" s="134">
        <v>341</v>
      </c>
    </row>
    <row r="64" spans="1:9" ht="57.75">
      <c r="A64" s="83" t="s">
        <v>119</v>
      </c>
      <c r="B64" s="133">
        <v>180</v>
      </c>
      <c r="C64" s="133">
        <v>80</v>
      </c>
      <c r="D64" s="134">
        <v>260</v>
      </c>
    </row>
    <row r="65" spans="1:4" ht="57.75">
      <c r="A65" s="83" t="s">
        <v>120</v>
      </c>
      <c r="B65" s="133">
        <v>87</v>
      </c>
      <c r="C65" s="133">
        <v>32</v>
      </c>
      <c r="D65" s="134">
        <v>119</v>
      </c>
    </row>
    <row r="66" spans="1:4" ht="43.5">
      <c r="A66" s="83" t="s">
        <v>121</v>
      </c>
      <c r="B66" s="133">
        <v>3358</v>
      </c>
      <c r="C66" s="133">
        <v>1443</v>
      </c>
      <c r="D66" s="134">
        <v>4801</v>
      </c>
    </row>
    <row r="67" spans="1:4" ht="43.5">
      <c r="A67" s="83" t="s">
        <v>122</v>
      </c>
      <c r="B67" s="133">
        <v>58</v>
      </c>
      <c r="C67" s="133">
        <v>50</v>
      </c>
      <c r="D67" s="134">
        <v>108</v>
      </c>
    </row>
    <row r="68" spans="1:4" ht="43.5">
      <c r="A68" s="83" t="s">
        <v>123</v>
      </c>
      <c r="B68" s="133" t="s">
        <v>71</v>
      </c>
      <c r="C68" s="133" t="s">
        <v>71</v>
      </c>
      <c r="D68" s="134" t="s">
        <v>71</v>
      </c>
    </row>
    <row r="69" spans="1:4" ht="57.75">
      <c r="A69" s="83" t="s">
        <v>124</v>
      </c>
      <c r="B69" s="133" t="s">
        <v>71</v>
      </c>
      <c r="C69" s="133" t="s">
        <v>71</v>
      </c>
      <c r="D69" s="134" t="s">
        <v>71</v>
      </c>
    </row>
    <row r="70" spans="1:4" ht="86.25">
      <c r="A70" s="83" t="s">
        <v>125</v>
      </c>
      <c r="B70" s="72">
        <v>210</v>
      </c>
      <c r="C70" s="72">
        <v>124</v>
      </c>
      <c r="D70" s="134">
        <v>334</v>
      </c>
    </row>
    <row r="71" spans="1:4" ht="15.75" thickBot="1">
      <c r="A71" s="135" t="s">
        <v>18</v>
      </c>
      <c r="B71" s="136">
        <v>6572</v>
      </c>
      <c r="C71" s="136">
        <v>2995</v>
      </c>
      <c r="D71" s="136">
        <v>9567</v>
      </c>
    </row>
    <row r="72" spans="1:4" ht="15" thickBot="1"/>
    <row r="73" spans="1:4" ht="36" customHeight="1">
      <c r="A73" s="232" t="s">
        <v>142</v>
      </c>
      <c r="B73" s="233"/>
      <c r="C73" s="233"/>
      <c r="D73" s="234"/>
    </row>
    <row r="74" spans="1:4" ht="31.5">
      <c r="A74" s="132" t="s">
        <v>93</v>
      </c>
      <c r="B74" s="77" t="s">
        <v>49</v>
      </c>
      <c r="C74" s="77" t="s">
        <v>48</v>
      </c>
      <c r="D74" s="82" t="s">
        <v>141</v>
      </c>
    </row>
    <row r="75" spans="1:4" ht="57">
      <c r="A75" s="106" t="s">
        <v>117</v>
      </c>
      <c r="B75" s="137">
        <f>B62/B$71</f>
        <v>0.37492391965916005</v>
      </c>
      <c r="C75" s="137">
        <f t="shared" ref="C75:D75" si="13">C62/C$71</f>
        <v>0.37629382303839731</v>
      </c>
      <c r="D75" s="137">
        <f t="shared" si="13"/>
        <v>0.37535277516462839</v>
      </c>
    </row>
    <row r="76" spans="1:4" ht="57">
      <c r="A76" s="106" t="s">
        <v>118</v>
      </c>
      <c r="B76" s="137">
        <f t="shared" ref="B76:D76" si="14">B63/B$71</f>
        <v>3.1801582471089468E-2</v>
      </c>
      <c r="C76" s="137">
        <f t="shared" si="14"/>
        <v>4.4073455759599332E-2</v>
      </c>
      <c r="D76" s="137">
        <f t="shared" si="14"/>
        <v>3.5643357374307516E-2</v>
      </c>
    </row>
    <row r="77" spans="1:4" ht="57">
      <c r="A77" s="83" t="s">
        <v>119</v>
      </c>
      <c r="B77" s="137">
        <f t="shared" ref="B77:D77" si="15">B64/B$71</f>
        <v>2.7388922702373707E-2</v>
      </c>
      <c r="C77" s="137">
        <f t="shared" si="15"/>
        <v>2.6711185308848081E-2</v>
      </c>
      <c r="D77" s="137">
        <f t="shared" si="15"/>
        <v>2.7176753423225671E-2</v>
      </c>
    </row>
    <row r="78" spans="1:4" ht="57">
      <c r="A78" s="83" t="s">
        <v>120</v>
      </c>
      <c r="B78" s="137">
        <f t="shared" ref="B78:D78" si="16">B65/B$71</f>
        <v>1.3237979306147292E-2</v>
      </c>
      <c r="C78" s="137">
        <f t="shared" si="16"/>
        <v>1.0684474123539232E-2</v>
      </c>
      <c r="D78" s="137">
        <f t="shared" si="16"/>
        <v>1.2438590989860981E-2</v>
      </c>
    </row>
    <row r="79" spans="1:4" ht="42.75">
      <c r="A79" s="83" t="s">
        <v>121</v>
      </c>
      <c r="B79" s="137">
        <f t="shared" ref="B79:D79" si="17">B66/B$71</f>
        <v>0.51095556908094952</v>
      </c>
      <c r="C79" s="137">
        <f t="shared" si="17"/>
        <v>0.48180300500834722</v>
      </c>
      <c r="D79" s="137">
        <f t="shared" si="17"/>
        <v>0.50182920455733249</v>
      </c>
    </row>
    <row r="80" spans="1:4" ht="42.75">
      <c r="A80" s="83" t="s">
        <v>122</v>
      </c>
      <c r="B80" s="137">
        <f t="shared" ref="B80:D80" si="18">B67/B$71</f>
        <v>8.825319537431528E-3</v>
      </c>
      <c r="C80" s="137">
        <f t="shared" si="18"/>
        <v>1.6694490818030049E-2</v>
      </c>
      <c r="D80" s="137">
        <f t="shared" si="18"/>
        <v>1.1288805268109126E-2</v>
      </c>
    </row>
    <row r="81" spans="1:15" ht="42.75">
      <c r="A81" s="83" t="s">
        <v>123</v>
      </c>
      <c r="B81" s="137" t="s">
        <v>71</v>
      </c>
      <c r="C81" s="137" t="s">
        <v>71</v>
      </c>
      <c r="D81" s="137" t="s">
        <v>71</v>
      </c>
    </row>
    <row r="82" spans="1:15" ht="57">
      <c r="A82" s="83" t="s">
        <v>124</v>
      </c>
      <c r="B82" s="137" t="s">
        <v>71</v>
      </c>
      <c r="C82" s="137" t="s">
        <v>71</v>
      </c>
      <c r="D82" s="137" t="s">
        <v>71</v>
      </c>
    </row>
    <row r="83" spans="1:15" ht="85.5">
      <c r="A83" s="83" t="s">
        <v>125</v>
      </c>
      <c r="B83" s="137">
        <f t="shared" ref="B83:D83" si="19">B70/B$71</f>
        <v>3.1953743152769325E-2</v>
      </c>
      <c r="C83" s="137">
        <f t="shared" si="19"/>
        <v>4.1402337228714524E-2</v>
      </c>
      <c r="D83" s="137">
        <f t="shared" si="19"/>
        <v>3.4911675551374519E-2</v>
      </c>
    </row>
    <row r="84" spans="1:15" ht="15.75" thickBot="1">
      <c r="A84" s="164" t="s">
        <v>18</v>
      </c>
      <c r="B84" s="137">
        <f t="shared" ref="B84" si="20">B71/B$71</f>
        <v>1</v>
      </c>
      <c r="C84" s="165">
        <f t="shared" ref="C84:D84" si="21">C71/C$71</f>
        <v>1</v>
      </c>
      <c r="D84" s="165">
        <f t="shared" si="21"/>
        <v>1</v>
      </c>
    </row>
    <row r="85" spans="1:15" ht="15" thickBot="1"/>
    <row r="86" spans="1:15" ht="16.5">
      <c r="A86" s="273" t="s">
        <v>143</v>
      </c>
      <c r="B86" s="274"/>
      <c r="C86" s="274"/>
      <c r="D86" s="274"/>
      <c r="E86" s="274"/>
      <c r="F86" s="274"/>
      <c r="G86" s="274"/>
      <c r="H86" s="274"/>
      <c r="I86" s="274"/>
      <c r="J86" s="274"/>
      <c r="K86" s="274"/>
      <c r="L86" s="274"/>
      <c r="M86" s="274"/>
      <c r="N86" s="274"/>
      <c r="O86" s="275"/>
    </row>
    <row r="87" spans="1:15" ht="47.25">
      <c r="A87" s="138" t="s">
        <v>93</v>
      </c>
      <c r="B87" s="139" t="s">
        <v>5</v>
      </c>
      <c r="C87" s="139" t="s">
        <v>6</v>
      </c>
      <c r="D87" s="139" t="s">
        <v>7</v>
      </c>
      <c r="E87" s="139" t="s">
        <v>8</v>
      </c>
      <c r="F87" s="139" t="s">
        <v>9</v>
      </c>
      <c r="G87" s="139" t="s">
        <v>10</v>
      </c>
      <c r="H87" s="139" t="s">
        <v>11</v>
      </c>
      <c r="I87" s="139" t="s">
        <v>12</v>
      </c>
      <c r="J87" s="139" t="s">
        <v>72</v>
      </c>
      <c r="K87" s="139" t="s">
        <v>14</v>
      </c>
      <c r="L87" s="139" t="s">
        <v>15</v>
      </c>
      <c r="M87" s="139" t="s">
        <v>16</v>
      </c>
      <c r="N87" s="139" t="s">
        <v>17</v>
      </c>
      <c r="O87" s="140" t="s">
        <v>85</v>
      </c>
    </row>
    <row r="88" spans="1:15" ht="57.75">
      <c r="A88" s="99" t="s">
        <v>117</v>
      </c>
      <c r="B88" s="180" t="s">
        <v>71</v>
      </c>
      <c r="C88" s="180" t="s">
        <v>71</v>
      </c>
      <c r="D88" s="180">
        <v>2407</v>
      </c>
      <c r="E88" s="180" t="s">
        <v>71</v>
      </c>
      <c r="F88" s="180">
        <v>33</v>
      </c>
      <c r="G88" s="180" t="s">
        <v>71</v>
      </c>
      <c r="H88" s="180" t="s">
        <v>71</v>
      </c>
      <c r="I88" s="180" t="s">
        <v>71</v>
      </c>
      <c r="J88" s="180" t="s">
        <v>71</v>
      </c>
      <c r="K88" s="180" t="s">
        <v>71</v>
      </c>
      <c r="L88" s="180">
        <v>1131</v>
      </c>
      <c r="M88" s="180" t="s">
        <v>71</v>
      </c>
      <c r="N88" s="180" t="s">
        <v>71</v>
      </c>
      <c r="O88" s="181">
        <v>2914</v>
      </c>
    </row>
    <row r="89" spans="1:15" ht="57.75">
      <c r="A89" s="99" t="s">
        <v>118</v>
      </c>
      <c r="B89" s="180" t="s">
        <v>71</v>
      </c>
      <c r="C89" s="180" t="s">
        <v>71</v>
      </c>
      <c r="D89" s="180">
        <v>139</v>
      </c>
      <c r="E89" s="180" t="s">
        <v>71</v>
      </c>
      <c r="F89" s="180" t="s">
        <v>71</v>
      </c>
      <c r="G89" s="180" t="s">
        <v>71</v>
      </c>
      <c r="H89" s="180" t="s">
        <v>71</v>
      </c>
      <c r="I89" s="180" t="s">
        <v>71</v>
      </c>
      <c r="J89" s="180" t="s">
        <v>71</v>
      </c>
      <c r="K89" s="180" t="s">
        <v>71</v>
      </c>
      <c r="L89" s="180">
        <v>196</v>
      </c>
      <c r="M89" s="180" t="s">
        <v>71</v>
      </c>
      <c r="N89" s="180" t="s">
        <v>71</v>
      </c>
      <c r="O89" s="181">
        <v>308</v>
      </c>
    </row>
    <row r="90" spans="1:15" ht="57.75">
      <c r="A90" s="71" t="s">
        <v>119</v>
      </c>
      <c r="B90" s="180" t="s">
        <v>71</v>
      </c>
      <c r="C90" s="180" t="s">
        <v>71</v>
      </c>
      <c r="D90" s="180" t="s">
        <v>71</v>
      </c>
      <c r="E90" s="180" t="s">
        <v>71</v>
      </c>
      <c r="F90" s="180" t="s">
        <v>71</v>
      </c>
      <c r="G90" s="180" t="s">
        <v>71</v>
      </c>
      <c r="H90" s="180" t="s">
        <v>71</v>
      </c>
      <c r="I90" s="180" t="s">
        <v>71</v>
      </c>
      <c r="J90" s="180" t="s">
        <v>71</v>
      </c>
      <c r="K90" s="180" t="s">
        <v>71</v>
      </c>
      <c r="L90" s="180">
        <v>81</v>
      </c>
      <c r="M90" s="180" t="s">
        <v>71</v>
      </c>
      <c r="N90" s="180" t="s">
        <v>71</v>
      </c>
      <c r="O90" s="181">
        <v>194</v>
      </c>
    </row>
    <row r="91" spans="1:15" ht="57.75">
      <c r="A91" s="71" t="s">
        <v>120</v>
      </c>
      <c r="B91" s="180" t="s">
        <v>71</v>
      </c>
      <c r="C91" s="180" t="s">
        <v>71</v>
      </c>
      <c r="D91" s="180" t="s">
        <v>71</v>
      </c>
      <c r="E91" s="180" t="s">
        <v>71</v>
      </c>
      <c r="F91" s="180" t="s">
        <v>71</v>
      </c>
      <c r="G91" s="180" t="s">
        <v>71</v>
      </c>
      <c r="H91" s="180" t="s">
        <v>71</v>
      </c>
      <c r="I91" s="180" t="s">
        <v>71</v>
      </c>
      <c r="J91" s="180" t="s">
        <v>71</v>
      </c>
      <c r="K91" s="180" t="s">
        <v>71</v>
      </c>
      <c r="L91" s="180">
        <v>95</v>
      </c>
      <c r="M91" s="180" t="s">
        <v>71</v>
      </c>
      <c r="N91" s="180" t="s">
        <v>71</v>
      </c>
      <c r="O91" s="181">
        <v>100</v>
      </c>
    </row>
    <row r="92" spans="1:15" ht="43.5">
      <c r="A92" s="71" t="s">
        <v>121</v>
      </c>
      <c r="B92" s="180" t="s">
        <v>71</v>
      </c>
      <c r="C92" s="180" t="s">
        <v>71</v>
      </c>
      <c r="D92" s="180">
        <v>3911</v>
      </c>
      <c r="E92" s="180" t="s">
        <v>71</v>
      </c>
      <c r="F92" s="180">
        <v>34</v>
      </c>
      <c r="G92" s="180" t="s">
        <v>71</v>
      </c>
      <c r="H92" s="180" t="s">
        <v>71</v>
      </c>
      <c r="I92" s="180" t="s">
        <v>71</v>
      </c>
      <c r="J92" s="180" t="s">
        <v>71</v>
      </c>
      <c r="K92" s="180" t="s">
        <v>71</v>
      </c>
      <c r="L92" s="180">
        <v>828</v>
      </c>
      <c r="M92" s="180" t="s">
        <v>71</v>
      </c>
      <c r="N92" s="180">
        <v>23</v>
      </c>
      <c r="O92" s="181">
        <v>4817</v>
      </c>
    </row>
    <row r="93" spans="1:15" ht="43.5">
      <c r="A93" s="71" t="s">
        <v>122</v>
      </c>
      <c r="B93" s="180" t="s">
        <v>71</v>
      </c>
      <c r="C93" s="180" t="s">
        <v>71</v>
      </c>
      <c r="D93" s="180" t="s">
        <v>71</v>
      </c>
      <c r="E93" s="180" t="s">
        <v>71</v>
      </c>
      <c r="F93" s="180">
        <v>53</v>
      </c>
      <c r="G93" s="180" t="s">
        <v>71</v>
      </c>
      <c r="H93" s="180" t="s">
        <v>71</v>
      </c>
      <c r="I93" s="180" t="s">
        <v>71</v>
      </c>
      <c r="J93" s="180" t="s">
        <v>71</v>
      </c>
      <c r="K93" s="180" t="s">
        <v>71</v>
      </c>
      <c r="L93" s="180" t="s">
        <v>71</v>
      </c>
      <c r="M93" s="180" t="s">
        <v>71</v>
      </c>
      <c r="N93" s="180">
        <v>34</v>
      </c>
      <c r="O93" s="181">
        <v>110</v>
      </c>
    </row>
    <row r="94" spans="1:15" ht="43.5">
      <c r="A94" s="71" t="s">
        <v>123</v>
      </c>
      <c r="B94" s="180" t="s">
        <v>71</v>
      </c>
      <c r="C94" s="180" t="s">
        <v>71</v>
      </c>
      <c r="D94" s="180" t="s">
        <v>71</v>
      </c>
      <c r="E94" s="180" t="s">
        <v>71</v>
      </c>
      <c r="F94" s="180" t="s">
        <v>71</v>
      </c>
      <c r="G94" s="180" t="s">
        <v>71</v>
      </c>
      <c r="H94" s="180" t="s">
        <v>71</v>
      </c>
      <c r="I94" s="180" t="s">
        <v>71</v>
      </c>
      <c r="J94" s="180" t="s">
        <v>71</v>
      </c>
      <c r="K94" s="180" t="s">
        <v>71</v>
      </c>
      <c r="L94" s="180" t="s">
        <v>71</v>
      </c>
      <c r="M94" s="180" t="s">
        <v>71</v>
      </c>
      <c r="N94" s="180" t="s">
        <v>71</v>
      </c>
      <c r="O94" s="181" t="s">
        <v>71</v>
      </c>
    </row>
    <row r="95" spans="1:15" ht="57.75">
      <c r="A95" s="71" t="s">
        <v>124</v>
      </c>
      <c r="B95" s="180" t="s">
        <v>71</v>
      </c>
      <c r="C95" s="180" t="s">
        <v>71</v>
      </c>
      <c r="D95" s="180" t="s">
        <v>71</v>
      </c>
      <c r="E95" s="180" t="s">
        <v>71</v>
      </c>
      <c r="F95" s="180" t="s">
        <v>71</v>
      </c>
      <c r="G95" s="180" t="s">
        <v>71</v>
      </c>
      <c r="H95" s="180" t="s">
        <v>71</v>
      </c>
      <c r="I95" s="180" t="s">
        <v>71</v>
      </c>
      <c r="J95" s="180" t="s">
        <v>71</v>
      </c>
      <c r="K95" s="180" t="s">
        <v>71</v>
      </c>
      <c r="L95" s="180" t="s">
        <v>71</v>
      </c>
      <c r="M95" s="180" t="s">
        <v>71</v>
      </c>
      <c r="N95" s="180" t="s">
        <v>71</v>
      </c>
      <c r="O95" s="181" t="s">
        <v>71</v>
      </c>
    </row>
    <row r="96" spans="1:15" ht="86.25">
      <c r="A96" s="71" t="s">
        <v>125</v>
      </c>
      <c r="B96" s="180" t="s">
        <v>71</v>
      </c>
      <c r="C96" s="180" t="s">
        <v>71</v>
      </c>
      <c r="D96" s="180" t="s">
        <v>71</v>
      </c>
      <c r="E96" s="180" t="s">
        <v>71</v>
      </c>
      <c r="F96" s="180" t="s">
        <v>71</v>
      </c>
      <c r="G96" s="180" t="s">
        <v>71</v>
      </c>
      <c r="H96" s="180" t="s">
        <v>71</v>
      </c>
      <c r="I96" s="180" t="s">
        <v>71</v>
      </c>
      <c r="J96" s="180" t="s">
        <v>71</v>
      </c>
      <c r="K96" s="180" t="s">
        <v>71</v>
      </c>
      <c r="L96" s="180">
        <v>309</v>
      </c>
      <c r="M96" s="180" t="s">
        <v>71</v>
      </c>
      <c r="N96" s="180" t="s">
        <v>71</v>
      </c>
      <c r="O96" s="181">
        <v>366</v>
      </c>
    </row>
    <row r="97" spans="1:15" ht="16.5" thickBot="1">
      <c r="A97" s="176" t="s">
        <v>18</v>
      </c>
      <c r="B97" s="182" t="s">
        <v>71</v>
      </c>
      <c r="C97" s="182" t="s">
        <v>71</v>
      </c>
      <c r="D97" s="182">
        <v>6693</v>
      </c>
      <c r="E97" s="182" t="s">
        <v>71</v>
      </c>
      <c r="F97" s="182">
        <v>126</v>
      </c>
      <c r="G97" s="182" t="s">
        <v>71</v>
      </c>
      <c r="H97" s="182" t="s">
        <v>71</v>
      </c>
      <c r="I97" s="182" t="s">
        <v>71</v>
      </c>
      <c r="J97" s="182" t="s">
        <v>71</v>
      </c>
      <c r="K97" s="182" t="s">
        <v>71</v>
      </c>
      <c r="L97" s="182">
        <v>2646</v>
      </c>
      <c r="M97" s="182" t="s">
        <v>71</v>
      </c>
      <c r="N97" s="182">
        <v>77</v>
      </c>
      <c r="O97" s="182">
        <v>9567</v>
      </c>
    </row>
    <row r="98" spans="1:15" customFormat="1"/>
    <row r="99" spans="1:15" ht="16.5">
      <c r="A99" s="276" t="s">
        <v>144</v>
      </c>
      <c r="B99" s="276"/>
      <c r="C99" s="276"/>
      <c r="D99" s="276"/>
      <c r="E99" s="276"/>
      <c r="F99" s="276"/>
      <c r="G99" s="276"/>
      <c r="H99" s="276"/>
      <c r="I99" s="276"/>
      <c r="J99" s="276"/>
      <c r="K99" s="276"/>
      <c r="L99" s="276"/>
      <c r="M99" s="276"/>
      <c r="N99" s="276"/>
      <c r="O99" s="276"/>
    </row>
    <row r="100" spans="1:15" ht="47.25">
      <c r="A100" s="141" t="s">
        <v>93</v>
      </c>
      <c r="B100" s="139" t="s">
        <v>5</v>
      </c>
      <c r="C100" s="139" t="s">
        <v>6</v>
      </c>
      <c r="D100" s="139" t="s">
        <v>7</v>
      </c>
      <c r="E100" s="139" t="s">
        <v>8</v>
      </c>
      <c r="F100" s="139" t="s">
        <v>9</v>
      </c>
      <c r="G100" s="139" t="s">
        <v>10</v>
      </c>
      <c r="H100" s="139" t="s">
        <v>11</v>
      </c>
      <c r="I100" s="139" t="s">
        <v>12</v>
      </c>
      <c r="J100" s="139" t="s">
        <v>72</v>
      </c>
      <c r="K100" s="139" t="s">
        <v>14</v>
      </c>
      <c r="L100" s="139" t="s">
        <v>15</v>
      </c>
      <c r="M100" s="139" t="s">
        <v>16</v>
      </c>
      <c r="N100" s="139" t="s">
        <v>17</v>
      </c>
      <c r="O100" s="142" t="s">
        <v>85</v>
      </c>
    </row>
    <row r="101" spans="1:15" ht="57.75">
      <c r="A101" s="106" t="s">
        <v>117</v>
      </c>
      <c r="B101" s="183" t="s">
        <v>71</v>
      </c>
      <c r="C101" s="183" t="s">
        <v>71</v>
      </c>
      <c r="D101" s="183">
        <f>D88/D$97</f>
        <v>0.35962946361870612</v>
      </c>
      <c r="E101" s="183" t="s">
        <v>71</v>
      </c>
      <c r="F101" s="183">
        <f>F88/F$97</f>
        <v>0.26190476190476192</v>
      </c>
      <c r="G101" s="183" t="s">
        <v>71</v>
      </c>
      <c r="H101" s="183" t="s">
        <v>71</v>
      </c>
      <c r="I101" s="183" t="s">
        <v>71</v>
      </c>
      <c r="J101" s="183" t="s">
        <v>71</v>
      </c>
      <c r="K101" s="183" t="s">
        <v>71</v>
      </c>
      <c r="L101" s="183">
        <f>L88/L$97</f>
        <v>0.42743764172335602</v>
      </c>
      <c r="M101" s="183" t="s">
        <v>71</v>
      </c>
      <c r="N101" s="183" t="s">
        <v>71</v>
      </c>
      <c r="O101" s="184">
        <f t="shared" ref="O101:O106" si="22">O88/O$97</f>
        <v>0.30458869028953695</v>
      </c>
    </row>
    <row r="102" spans="1:15" ht="57.75">
      <c r="A102" s="106" t="s">
        <v>118</v>
      </c>
      <c r="B102" s="183" t="s">
        <v>71</v>
      </c>
      <c r="C102" s="183" t="s">
        <v>71</v>
      </c>
      <c r="D102" s="183">
        <f>D89/D$97</f>
        <v>2.0767966532197819E-2</v>
      </c>
      <c r="E102" s="183" t="s">
        <v>71</v>
      </c>
      <c r="F102" s="183" t="s">
        <v>71</v>
      </c>
      <c r="G102" s="183" t="s">
        <v>71</v>
      </c>
      <c r="H102" s="183" t="s">
        <v>71</v>
      </c>
      <c r="I102" s="183" t="s">
        <v>71</v>
      </c>
      <c r="J102" s="183" t="s">
        <v>71</v>
      </c>
      <c r="K102" s="183" t="s">
        <v>71</v>
      </c>
      <c r="L102" s="183">
        <f>L89/L$97</f>
        <v>7.407407407407407E-2</v>
      </c>
      <c r="M102" s="183" t="s">
        <v>71</v>
      </c>
      <c r="N102" s="183" t="s">
        <v>71</v>
      </c>
      <c r="O102" s="184">
        <f t="shared" si="22"/>
        <v>3.219400020905195E-2</v>
      </c>
    </row>
    <row r="103" spans="1:15" ht="57.75">
      <c r="A103" s="83" t="s">
        <v>119</v>
      </c>
      <c r="B103" s="183" t="s">
        <v>71</v>
      </c>
      <c r="C103" s="183" t="s">
        <v>71</v>
      </c>
      <c r="D103" s="183" t="s">
        <v>71</v>
      </c>
      <c r="E103" s="183" t="s">
        <v>71</v>
      </c>
      <c r="F103" s="183" t="s">
        <v>71</v>
      </c>
      <c r="G103" s="183" t="s">
        <v>71</v>
      </c>
      <c r="H103" s="183" t="s">
        <v>71</v>
      </c>
      <c r="I103" s="183" t="s">
        <v>71</v>
      </c>
      <c r="J103" s="183" t="s">
        <v>71</v>
      </c>
      <c r="K103" s="183" t="s">
        <v>71</v>
      </c>
      <c r="L103" s="183">
        <f>L90/L$97</f>
        <v>3.0612244897959183E-2</v>
      </c>
      <c r="M103" s="183" t="s">
        <v>71</v>
      </c>
      <c r="N103" s="183" t="s">
        <v>71</v>
      </c>
      <c r="O103" s="184">
        <f t="shared" si="22"/>
        <v>2.0278039092714539E-2</v>
      </c>
    </row>
    <row r="104" spans="1:15" ht="57.75">
      <c r="A104" s="83" t="s">
        <v>120</v>
      </c>
      <c r="B104" s="183" t="s">
        <v>71</v>
      </c>
      <c r="C104" s="183" t="s">
        <v>71</v>
      </c>
      <c r="D104" s="185" t="s">
        <v>71</v>
      </c>
      <c r="E104" s="183" t="s">
        <v>71</v>
      </c>
      <c r="F104" s="183" t="s">
        <v>71</v>
      </c>
      <c r="G104" s="183" t="s">
        <v>71</v>
      </c>
      <c r="H104" s="183" t="s">
        <v>71</v>
      </c>
      <c r="I104" s="183" t="s">
        <v>71</v>
      </c>
      <c r="J104" s="183" t="s">
        <v>71</v>
      </c>
      <c r="K104" s="183" t="s">
        <v>71</v>
      </c>
      <c r="L104" s="183">
        <f>L91/L$97</f>
        <v>3.5903250188964474E-2</v>
      </c>
      <c r="M104" s="183" t="s">
        <v>71</v>
      </c>
      <c r="N104" s="183" t="s">
        <v>71</v>
      </c>
      <c r="O104" s="184">
        <f t="shared" si="22"/>
        <v>1.0452597470471413E-2</v>
      </c>
    </row>
    <row r="105" spans="1:15" ht="43.5">
      <c r="A105" s="83" t="s">
        <v>121</v>
      </c>
      <c r="B105" s="183" t="s">
        <v>71</v>
      </c>
      <c r="C105" s="183" t="s">
        <v>71</v>
      </c>
      <c r="D105" s="183">
        <f>D92/D$97</f>
        <v>0.58434184969370984</v>
      </c>
      <c r="E105" s="183" t="s">
        <v>71</v>
      </c>
      <c r="F105" s="183">
        <f>F92/F$97</f>
        <v>0.26984126984126983</v>
      </c>
      <c r="G105" s="183" t="s">
        <v>71</v>
      </c>
      <c r="H105" s="183" t="s">
        <v>71</v>
      </c>
      <c r="I105" s="183" t="s">
        <v>71</v>
      </c>
      <c r="J105" s="183" t="s">
        <v>71</v>
      </c>
      <c r="K105" s="183" t="s">
        <v>71</v>
      </c>
      <c r="L105" s="183">
        <f>L92/L$97</f>
        <v>0.31292517006802723</v>
      </c>
      <c r="M105" s="183" t="s">
        <v>71</v>
      </c>
      <c r="N105" s="183">
        <f>N92/N$97</f>
        <v>0.29870129870129869</v>
      </c>
      <c r="O105" s="184">
        <f t="shared" si="22"/>
        <v>0.50350162015260791</v>
      </c>
    </row>
    <row r="106" spans="1:15" ht="43.5">
      <c r="A106" s="83" t="s">
        <v>122</v>
      </c>
      <c r="B106" s="183" t="s">
        <v>71</v>
      </c>
      <c r="C106" s="183" t="s">
        <v>71</v>
      </c>
      <c r="D106" s="185" t="s">
        <v>71</v>
      </c>
      <c r="E106" s="183" t="s">
        <v>71</v>
      </c>
      <c r="F106" s="183">
        <f>F93/F$97</f>
        <v>0.42063492063492064</v>
      </c>
      <c r="G106" s="183" t="s">
        <v>71</v>
      </c>
      <c r="H106" s="183" t="s">
        <v>71</v>
      </c>
      <c r="I106" s="183" t="s">
        <v>71</v>
      </c>
      <c r="J106" s="183" t="s">
        <v>71</v>
      </c>
      <c r="K106" s="183" t="s">
        <v>71</v>
      </c>
      <c r="L106" s="183" t="s">
        <v>71</v>
      </c>
      <c r="M106" s="183" t="s">
        <v>71</v>
      </c>
      <c r="N106" s="183">
        <f>N93/N$97</f>
        <v>0.44155844155844154</v>
      </c>
      <c r="O106" s="184">
        <f t="shared" si="22"/>
        <v>1.1497857217518554E-2</v>
      </c>
    </row>
    <row r="107" spans="1:15" ht="43.5">
      <c r="A107" s="83" t="s">
        <v>123</v>
      </c>
      <c r="B107" s="183" t="s">
        <v>71</v>
      </c>
      <c r="C107" s="183" t="s">
        <v>71</v>
      </c>
      <c r="D107" s="183" t="s">
        <v>71</v>
      </c>
      <c r="E107" s="183" t="s">
        <v>71</v>
      </c>
      <c r="F107" s="183" t="s">
        <v>71</v>
      </c>
      <c r="G107" s="183" t="s">
        <v>71</v>
      </c>
      <c r="H107" s="183" t="s">
        <v>71</v>
      </c>
      <c r="I107" s="183" t="s">
        <v>71</v>
      </c>
      <c r="J107" s="183" t="s">
        <v>71</v>
      </c>
      <c r="K107" s="183" t="s">
        <v>71</v>
      </c>
      <c r="L107" s="183" t="s">
        <v>71</v>
      </c>
      <c r="M107" s="183" t="s">
        <v>71</v>
      </c>
      <c r="N107" s="183" t="s">
        <v>71</v>
      </c>
      <c r="O107" s="184" t="s">
        <v>71</v>
      </c>
    </row>
    <row r="108" spans="1:15" ht="57.75">
      <c r="A108" s="83" t="s">
        <v>124</v>
      </c>
      <c r="B108" s="183" t="s">
        <v>71</v>
      </c>
      <c r="C108" s="183" t="s">
        <v>71</v>
      </c>
      <c r="D108" s="183" t="s">
        <v>71</v>
      </c>
      <c r="E108" s="183" t="s">
        <v>71</v>
      </c>
      <c r="F108" s="183" t="s">
        <v>71</v>
      </c>
      <c r="G108" s="183" t="s">
        <v>71</v>
      </c>
      <c r="H108" s="183" t="s">
        <v>71</v>
      </c>
      <c r="I108" s="183" t="s">
        <v>71</v>
      </c>
      <c r="J108" s="183" t="s">
        <v>71</v>
      </c>
      <c r="K108" s="183" t="s">
        <v>71</v>
      </c>
      <c r="L108" s="183" t="s">
        <v>71</v>
      </c>
      <c r="M108" s="183" t="s">
        <v>71</v>
      </c>
      <c r="N108" s="183" t="s">
        <v>71</v>
      </c>
      <c r="O108" s="186" t="s">
        <v>71</v>
      </c>
    </row>
    <row r="109" spans="1:15" ht="86.25">
      <c r="A109" s="83" t="s">
        <v>125</v>
      </c>
      <c r="B109" s="183" t="s">
        <v>71</v>
      </c>
      <c r="C109" s="183" t="s">
        <v>71</v>
      </c>
      <c r="D109" s="183" t="s">
        <v>71</v>
      </c>
      <c r="E109" s="183" t="s">
        <v>71</v>
      </c>
      <c r="F109" s="183" t="s">
        <v>71</v>
      </c>
      <c r="G109" s="183" t="s">
        <v>71</v>
      </c>
      <c r="H109" s="183" t="s">
        <v>71</v>
      </c>
      <c r="I109" s="183" t="s">
        <v>71</v>
      </c>
      <c r="J109" s="183" t="s">
        <v>71</v>
      </c>
      <c r="K109" s="183" t="s">
        <v>71</v>
      </c>
      <c r="L109" s="183">
        <f>L96/L$97</f>
        <v>0.11678004535147392</v>
      </c>
      <c r="M109" s="183" t="s">
        <v>71</v>
      </c>
      <c r="N109" s="183" t="s">
        <v>71</v>
      </c>
      <c r="O109" s="184">
        <f>O96/O$97</f>
        <v>3.8256506741925371E-2</v>
      </c>
    </row>
    <row r="110" spans="1:15" ht="15.75">
      <c r="A110" s="162" t="s">
        <v>18</v>
      </c>
      <c r="B110" s="184" t="s">
        <v>71</v>
      </c>
      <c r="C110" s="184" t="s">
        <v>71</v>
      </c>
      <c r="D110" s="184">
        <v>1</v>
      </c>
      <c r="E110" s="184" t="s">
        <v>71</v>
      </c>
      <c r="F110" s="184">
        <v>1</v>
      </c>
      <c r="G110" s="184" t="s">
        <v>71</v>
      </c>
      <c r="H110" s="184" t="s">
        <v>71</v>
      </c>
      <c r="I110" s="184" t="s">
        <v>71</v>
      </c>
      <c r="J110" s="184" t="s">
        <v>71</v>
      </c>
      <c r="K110" s="184" t="s">
        <v>71</v>
      </c>
      <c r="L110" s="184">
        <v>1</v>
      </c>
      <c r="M110" s="184" t="s">
        <v>71</v>
      </c>
      <c r="N110" s="184">
        <v>1</v>
      </c>
      <c r="O110" s="184">
        <f t="shared" ref="O110" si="23">O97/O$97</f>
        <v>1</v>
      </c>
    </row>
  </sheetData>
  <mergeCells count="10">
    <mergeCell ref="A1:B6"/>
    <mergeCell ref="C1:G6"/>
    <mergeCell ref="A73:D73"/>
    <mergeCell ref="A86:O86"/>
    <mergeCell ref="A99:O99"/>
    <mergeCell ref="A8:E8"/>
    <mergeCell ref="A21:E21"/>
    <mergeCell ref="A34:I34"/>
    <mergeCell ref="A47:I47"/>
    <mergeCell ref="A60:D60"/>
  </mergeCells>
  <pageMargins left="0.7" right="0.7" top="0.75" bottom="0.75" header="0.3" footer="0.3"/>
  <pageSetup orientation="portrait" r:id="rId1"/>
  <drawing r:id="rId2"/>
  <tableParts count="7">
    <tablePart r:id="rId3"/>
    <tablePart r:id="rId4"/>
    <tablePart r:id="rId5"/>
    <tablePart r:id="rId6"/>
    <tablePart r:id="rId7"/>
    <tablePart r:id="rId8"/>
    <tablePart r:id="rId9"/>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9ac7c7-1a2e-46bd-a988-685139f8f258" xsi:nil="true"/>
    <ITPSPType xmlns="3b3188d5-88b4-48a3-ad42-774970703158" xsi:nil="true"/>
    <lcf76f155ced4ddcb4097134ff3c332f xmlns="3b3188d5-88b4-48a3-ad42-774970703158">
      <Terms xmlns="http://schemas.microsoft.com/office/infopath/2007/PartnerControls"/>
    </lcf76f155ced4ddcb4097134ff3c332f>
    <_dlc_DocId xmlns="cdc67ab9-5d86-4ae1-9e38-cf19cda27fbd">D7HQDT7FZXDF-1126435011-2313296</_dlc_DocId>
    <_dlc_DocIdUrl xmlns="cdc67ab9-5d86-4ae1-9e38-cf19cda27fbd">
      <Url>https://adecloud.sharepoint.com/sites/ADELibrary/_layouts/15/DocIdRedir.aspx?ID=D7HQDT7FZXDF-1126435011-2313296</Url>
      <Description>D7HQDT7FZXDF-1126435011-2313296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0FAC48D43D084B853DC8F3C42375F0" ma:contentTypeVersion="20" ma:contentTypeDescription="Create a new document." ma:contentTypeScope="" ma:versionID="d39e54921a1b5f869e2f82e938baa5a0">
  <xsd:schema xmlns:xsd="http://www.w3.org/2001/XMLSchema" xmlns:xs="http://www.w3.org/2001/XMLSchema" xmlns:p="http://schemas.microsoft.com/office/2006/metadata/properties" xmlns:ns2="cdc67ab9-5d86-4ae1-9e38-cf19cda27fbd" xmlns:ns3="3b3188d5-88b4-48a3-ad42-774970703158" xmlns:ns4="f69ac7c7-1a2e-46bd-a988-685139f8f258" targetNamespace="http://schemas.microsoft.com/office/2006/metadata/properties" ma:root="true" ma:fieldsID="b5488bc9c22a01ea9b7c1cbd012e29b5" ns2:_="" ns3:_="" ns4:_="">
    <xsd:import namespace="cdc67ab9-5d86-4ae1-9e38-cf19cda27fbd"/>
    <xsd:import namespace="3b3188d5-88b4-48a3-ad42-774970703158"/>
    <xsd:import namespace="f69ac7c7-1a2e-46bd-a988-685139f8f258"/>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3:lcf76f155ced4ddcb4097134ff3c332f" minOccurs="0"/>
                <xsd:element ref="ns4:TaxCatchAll" minOccurs="0"/>
                <xsd:element ref="ns3:ITPSPType"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c67ab9-5d86-4ae1-9e38-cf19cda27f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3188d5-88b4-48a3-ad42-77497070315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50a19-44cd-47bf-aae0-69db42930db7" ma:termSetId="09814cd3-568e-fe90-9814-8d621ff8fb84" ma:anchorId="fba54fb3-c3e1-fe81-a776-ca4b69148c4d" ma:open="true" ma:isKeyword="false">
      <xsd:complexType>
        <xsd:sequence>
          <xsd:element ref="pc:Terms" minOccurs="0" maxOccurs="1"/>
        </xsd:sequence>
      </xsd:complexType>
    </xsd:element>
    <xsd:element name="ITPSPType" ma:index="27" nillable="true" ma:displayName="IT PSP Type" ma:description="IT PSP Type" ma:format="Dropdown" ma:indexed="true" ma:internalName="ITPSPType">
      <xsd:simpleType>
        <xsd:restriction base="dms:Choice">
          <xsd:enumeration value="Policy"/>
          <xsd:enumeration value="Procedure"/>
          <xsd:enumeration value="Standard"/>
          <xsd:enumeration value="Plan"/>
          <xsd:enumeration value="Summary"/>
          <xsd:enumeration value="Reference"/>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9ac7c7-1a2e-46bd-a988-685139f8f258" elementFormDefault="qualified">
    <xsd:import namespace="http://schemas.microsoft.com/office/2006/documentManagement/types"/>
    <xsd:import namespace="http://schemas.microsoft.com/office/infopath/2007/PartnerControls"/>
    <xsd:element name="TaxCatchAll" ma:index="26" nillable="true" ma:displayName="Taxonomy Catch All Column" ma:description="" ma:hidden="true" ma:list="{fe555931-021a-400d-80a5-00bcf0d19699}" ma:internalName="TaxCatchAll" ma:showField="CatchAllData" ma:web="cdc67ab9-5d86-4ae1-9e38-cf19cda27f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532E06-47AD-4E4C-9C25-BECDB41CAF36}">
  <ds:schemaRefs>
    <ds:schemaRef ds:uri="http://schemas.microsoft.com/office/2006/metadata/properties"/>
    <ds:schemaRef ds:uri="http://schemas.microsoft.com/office/infopath/2007/PartnerControls"/>
    <ds:schemaRef ds:uri="f69ac7c7-1a2e-46bd-a988-685139f8f258"/>
    <ds:schemaRef ds:uri="3b3188d5-88b4-48a3-ad42-774970703158"/>
    <ds:schemaRef ds:uri="cdc67ab9-5d86-4ae1-9e38-cf19cda27fbd"/>
  </ds:schemaRefs>
</ds:datastoreItem>
</file>

<file path=customXml/itemProps2.xml><?xml version="1.0" encoding="utf-8"?>
<ds:datastoreItem xmlns:ds="http://schemas.openxmlformats.org/officeDocument/2006/customXml" ds:itemID="{3EEF10AE-F085-431C-812F-035DA5F171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c67ab9-5d86-4ae1-9e38-cf19cda27fbd"/>
    <ds:schemaRef ds:uri="3b3188d5-88b4-48a3-ad42-774970703158"/>
    <ds:schemaRef ds:uri="f69ac7c7-1a2e-46bd-a988-685139f8f2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AE77F7-5AC9-4D6C-A5A2-3AC1E289C8EB}">
  <ds:schemaRefs>
    <ds:schemaRef ds:uri="http://schemas.microsoft.com/sharepoint/events"/>
  </ds:schemaRefs>
</ds:datastoreItem>
</file>

<file path=customXml/itemProps4.xml><?xml version="1.0" encoding="utf-8"?>
<ds:datastoreItem xmlns:ds="http://schemas.openxmlformats.org/officeDocument/2006/customXml" ds:itemID="{116D50B9-742C-45A8-BB7B-54A5EAFB47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Redaction Requirement</vt:lpstr>
      <vt:lpstr>5-21 Child Count Subtotals</vt:lpstr>
      <vt:lpstr>5-21 Data by Disability</vt:lpstr>
      <vt:lpstr>5-21 Data by Environment</vt:lpstr>
      <vt:lpstr>3-5 Oct1 Child Count Subtotals</vt:lpstr>
      <vt:lpstr>3-5 Disability by Data</vt:lpstr>
      <vt:lpstr>3-5 Data by Environment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Merritt, Kristin</dc:creator>
  <cp:keywords/>
  <dc:description/>
  <cp:lastModifiedBy>Faubion, Maile</cp:lastModifiedBy>
  <cp:revision/>
  <dcterms:created xsi:type="dcterms:W3CDTF">2022-07-25T21:03:06Z</dcterms:created>
  <dcterms:modified xsi:type="dcterms:W3CDTF">2025-10-02T22:43:14Z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0x0101001B0FAC48D43D084B853DC8F3C42375F0</vt:lpwstr>
  </property>
  <property fmtid="{D5CDD505-2E9C-101B-9397-08002B2CF9AE}" pid="3" name="_dlc_DocIdItemGuid">
    <vt:lpwstr>e603a415-ea9c-48b0-877e-19f9eaa0d950</vt:lpwstr>
  </property>
  <property fmtid="{D5CDD505-2E9C-101B-9397-08002B2CF9AE}" pid="4" name="MediaServiceImageTags">
    <vt:lpwstr/>
  </property>
</Properties>
</file>