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drawings/drawing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drawings/drawing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smast\Desktop\Progressions K5\"/>
    </mc:Choice>
  </mc:AlternateContent>
  <xr:revisionPtr revIDLastSave="0" documentId="13_ncr:1_{AE46EFD2-A63D-4F5F-9522-9904AEDC4D6C}" xr6:coauthVersionLast="36" xr6:coauthVersionMax="36" xr10:uidLastSave="{00000000-0000-0000-0000-000000000000}"/>
  <bookViews>
    <workbookView xWindow="0" yWindow="0" windowWidth="28800" windowHeight="11925" xr2:uid="{00000000-000D-0000-FFFF-FFFF00000000}"/>
  </bookViews>
  <sheets>
    <sheet name="Intro to K Standards" sheetId="1" r:id="rId1"/>
    <sheet name="K.CC.A.1" sheetId="2" r:id="rId2"/>
    <sheet name="K.CC.A.2" sheetId="3" r:id="rId3"/>
    <sheet name="K.CC.A.3" sheetId="4" r:id="rId4"/>
    <sheet name="K.CC.B.4" sheetId="5" r:id="rId5"/>
    <sheet name="K.CC.B.5" sheetId="6" r:id="rId6"/>
    <sheet name="K.CC.C.6" sheetId="7" r:id="rId7"/>
    <sheet name="K.CC.C.7" sheetId="8" r:id="rId8"/>
    <sheet name="K.OA.A.1" sheetId="9" r:id="rId9"/>
    <sheet name="K.OA.A.2" sheetId="10" r:id="rId10"/>
    <sheet name="K.OA.A.3" sheetId="11" r:id="rId11"/>
    <sheet name="K.OA.A.4" sheetId="12" r:id="rId12"/>
    <sheet name="K.OA.A.5" sheetId="13" r:id="rId13"/>
    <sheet name="K.NBT.A.1" sheetId="14" r:id="rId14"/>
    <sheet name="K.NBT.B.2" sheetId="15" r:id="rId15"/>
    <sheet name="K.MD.A.1" sheetId="16" r:id="rId16"/>
    <sheet name="K.MD.A.2" sheetId="17" r:id="rId17"/>
    <sheet name="K.MD.B.3" sheetId="18" r:id="rId18"/>
    <sheet name="K.G.A.1" sheetId="19" r:id="rId19"/>
    <sheet name="K.G.A.2" sheetId="20" r:id="rId20"/>
    <sheet name="K.G.A.3" sheetId="21" r:id="rId21"/>
    <sheet name="K.G.B.4" sheetId="22" r:id="rId22"/>
    <sheet name="K.G.B.5" sheetId="23" r:id="rId23"/>
    <sheet name="K.G.B.6" sheetId="24" r:id="rId24"/>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4" i="24" l="1"/>
  <c r="B13" i="24"/>
  <c r="B14" i="23"/>
  <c r="B13" i="23"/>
  <c r="B15" i="22"/>
  <c r="B14" i="22"/>
  <c r="B13" i="22"/>
  <c r="B13" i="20"/>
  <c r="B12" i="20"/>
  <c r="B14" i="19"/>
  <c r="B13" i="19"/>
  <c r="B12" i="19"/>
  <c r="B20" i="18"/>
  <c r="B19" i="18"/>
  <c r="B18" i="18"/>
  <c r="B17" i="18"/>
  <c r="B16" i="18"/>
  <c r="B15" i="18"/>
  <c r="B14" i="18"/>
  <c r="B13" i="18"/>
  <c r="B19" i="17"/>
  <c r="B18" i="17"/>
  <c r="B17" i="17"/>
  <c r="B16" i="17"/>
  <c r="B15" i="17"/>
  <c r="B14" i="17"/>
  <c r="B13" i="17"/>
  <c r="B12" i="17"/>
  <c r="B11" i="17"/>
  <c r="B13" i="16"/>
  <c r="B12" i="16"/>
  <c r="B11" i="16"/>
  <c r="B10" i="16"/>
  <c r="B22" i="14"/>
  <c r="B21" i="14"/>
  <c r="B20" i="14"/>
  <c r="B19" i="14"/>
  <c r="B18" i="14"/>
  <c r="B17" i="14"/>
  <c r="B16" i="14"/>
  <c r="B15" i="14"/>
  <c r="B14" i="14"/>
  <c r="B13" i="14"/>
  <c r="B12" i="14"/>
  <c r="B11" i="14"/>
  <c r="B15" i="13"/>
  <c r="B14" i="13"/>
  <c r="B13" i="13"/>
  <c r="B12" i="13"/>
  <c r="B11" i="13"/>
  <c r="B15" i="12"/>
  <c r="B14" i="12"/>
  <c r="B13" i="12"/>
  <c r="B12" i="12"/>
  <c r="B11" i="12"/>
  <c r="B22" i="11"/>
  <c r="B21" i="11"/>
  <c r="B20" i="11"/>
  <c r="B19" i="11"/>
  <c r="B18" i="11"/>
  <c r="B17" i="11"/>
  <c r="B16" i="11"/>
  <c r="B15" i="11"/>
  <c r="B14" i="11"/>
  <c r="B13" i="11"/>
  <c r="B12" i="11"/>
  <c r="B20" i="10"/>
  <c r="B19" i="10"/>
  <c r="B18" i="10"/>
  <c r="B17" i="10"/>
  <c r="B16" i="10"/>
  <c r="B15" i="10"/>
  <c r="B14" i="10"/>
  <c r="B16" i="9"/>
  <c r="B15" i="9"/>
  <c r="B14" i="9"/>
  <c r="B13" i="9"/>
  <c r="B12" i="9"/>
  <c r="B11" i="9"/>
  <c r="B12" i="8"/>
  <c r="B11" i="8"/>
  <c r="B16" i="7"/>
  <c r="B15" i="7"/>
  <c r="B14" i="7"/>
  <c r="B13" i="7"/>
  <c r="B21" i="6"/>
  <c r="B20" i="6"/>
  <c r="B19" i="6"/>
  <c r="B18" i="6"/>
  <c r="B17" i="6"/>
  <c r="B16" i="6"/>
  <c r="B15" i="6"/>
  <c r="B14" i="6"/>
  <c r="B13" i="6"/>
  <c r="B12" i="6"/>
  <c r="B26" i="5"/>
  <c r="B25" i="5"/>
  <c r="B24" i="5"/>
  <c r="B23" i="5"/>
  <c r="B22" i="5"/>
  <c r="B21" i="5"/>
  <c r="B20" i="5"/>
  <c r="B19" i="5"/>
  <c r="B18" i="5"/>
  <c r="B17" i="5"/>
  <c r="B16" i="5"/>
  <c r="B15" i="5"/>
  <c r="B14" i="5"/>
  <c r="B13" i="5"/>
  <c r="B12" i="5"/>
  <c r="B23" i="4"/>
  <c r="B22" i="4"/>
  <c r="B21" i="4"/>
  <c r="B20" i="4"/>
  <c r="B19" i="4"/>
  <c r="B18" i="4"/>
  <c r="B17" i="4"/>
  <c r="B16" i="4"/>
  <c r="B15" i="4"/>
  <c r="B14" i="4"/>
  <c r="B13" i="4"/>
  <c r="B12" i="4"/>
  <c r="B11" i="4"/>
  <c r="B10" i="4"/>
  <c r="B21" i="3"/>
  <c r="B20" i="3"/>
  <c r="B19" i="3"/>
  <c r="B18" i="3"/>
  <c r="B17" i="3"/>
  <c r="B16" i="3"/>
  <c r="B15" i="3"/>
  <c r="B14" i="3"/>
  <c r="B13" i="3"/>
  <c r="B12" i="3"/>
  <c r="B11" i="3"/>
  <c r="B10" i="3"/>
  <c r="B21" i="2"/>
  <c r="B20" i="2"/>
  <c r="B19" i="2"/>
  <c r="B18" i="2"/>
  <c r="B17" i="2"/>
  <c r="B16" i="2"/>
  <c r="B15" i="2"/>
  <c r="B14" i="2"/>
  <c r="B13" i="2"/>
  <c r="B12" i="2"/>
  <c r="B11" i="2"/>
  <c r="A25" i="1"/>
  <c r="A11" i="1"/>
</calcChain>
</file>

<file path=xl/sharedStrings.xml><?xml version="1.0" encoding="utf-8"?>
<sst xmlns="http://schemas.openxmlformats.org/spreadsheetml/2006/main" count="564" uniqueCount="154">
  <si>
    <r>
      <t xml:space="preserve">The Arizona Mathematics Progression Documents are in first draft! Completed by the East Valley Math Specialist (EVCIA) in May, 2019, these documents are living documents and will be updated when feedback from the field is reviewed and agreed upon. The Arizona Mathematics Progression Documents will be updated each year with different resources and extensions as indicated by feedback from the field and through the East Valley Math Specialists group. Feedback would be wonderful! Please send feedback to </t>
    </r>
    <r>
      <rPr>
        <b/>
        <sz val="11"/>
        <color rgb="FF000000"/>
        <rFont val="Cambria"/>
        <family val="1"/>
      </rPr>
      <t>K12Standardsinbox@azed.gov</t>
    </r>
    <r>
      <rPr>
        <sz val="12"/>
        <color rgb="FF000000"/>
        <rFont val="Arial"/>
        <family val="2"/>
      </rPr>
      <t>.</t>
    </r>
  </si>
  <si>
    <t>Common Misconceptions</t>
  </si>
  <si>
    <t>Links to Specific Spreadsheets</t>
  </si>
  <si>
    <t>K.CC.A.1</t>
  </si>
  <si>
    <t>K.OA.A.1</t>
  </si>
  <si>
    <t>K.MD.A.1</t>
  </si>
  <si>
    <t>K.CC.A.2</t>
  </si>
  <si>
    <t>K.OA.A.2</t>
  </si>
  <si>
    <t>K.MD.A.2</t>
  </si>
  <si>
    <t>K.CC.A.3</t>
  </si>
  <si>
    <t>K.OA.A.3</t>
  </si>
  <si>
    <t>K.MD.B.3</t>
  </si>
  <si>
    <t>K.CC.B.4</t>
  </si>
  <si>
    <t>K.OA.A.4</t>
  </si>
  <si>
    <t>K.G.A.1</t>
  </si>
  <si>
    <t>K.CC.B.5</t>
  </si>
  <si>
    <t>K.OA.A.5</t>
  </si>
  <si>
    <t>K.G.A.2</t>
  </si>
  <si>
    <t>K.CC.B.6</t>
  </si>
  <si>
    <t>K.NBT.A.1</t>
  </si>
  <si>
    <t>K.G.A.3</t>
  </si>
  <si>
    <t>K.CC.B.7</t>
  </si>
  <si>
    <t>K.NBT.B.2</t>
  </si>
  <si>
    <t>K.G.B.4</t>
  </si>
  <si>
    <t>K.G.B.5</t>
  </si>
  <si>
    <t>K.G.B.6</t>
  </si>
  <si>
    <t>Cluster</t>
  </si>
  <si>
    <t>K.CC.A-Know number names and the count sequence.</t>
  </si>
  <si>
    <t>Prerequisite Standards</t>
  </si>
  <si>
    <t>Focus Standard</t>
  </si>
  <si>
    <t>Future Learning</t>
  </si>
  <si>
    <t>K.CC.A.1 Count to 100 by ones and by tens.</t>
  </si>
  <si>
    <t>1.NBT.A.1 .Count to 120 by 1's, 2's, and 10's starting at any number less than 100. In this range, read and write numerals and represent a number of objects with a written numeral.</t>
  </si>
  <si>
    <t>Instructional Strategies</t>
  </si>
  <si>
    <t>Games that require students to add on to a previous count to reach a goal number encourage development of this concept. Frequent and brief opportunities utilizing counting on are recommended. These concepts emerge over time and should not be forced.</t>
  </si>
  <si>
    <t>Students who confuse the sequence of numbers (ex. 1 ,4, 7, 3, 9, 2), skip numbers (ex. 1, 2, 3, 5, 6, 7, 9…), or repeat numbers (1, 2, 3, 4, 2, 3, 4) need more experience counting within a smaller range of numbers. Students should be fluent within a range before increasing the range.
Words for the teen numbers may be confusing since they do not follow the pattern of other decade numbers (ex. fourteen vs. twenty-four). Provide more practice with reciting teen numbers and connecting the number name with the written numeral.
Focus on oral patterns such as the sequence of the ones place digits in the twenties is the same as the sequence of the ones place digits in the thirties.
20, 21, 22, 23, 24, 25, 26, 27, 28, 29
30, 31, 32, 33, 34, 35, 36, 37, 38, 39</t>
  </si>
  <si>
    <t>Resources</t>
  </si>
  <si>
    <t>Site</t>
  </si>
  <si>
    <t>k-5mathteachingresources.com</t>
  </si>
  <si>
    <t>illustrativemathematics.org</t>
  </si>
  <si>
    <t>achievethecore.org</t>
  </si>
  <si>
    <t>gfletchy.com</t>
  </si>
  <si>
    <t>K.CC.A.2 Count forward from a given number other than one, within the known sequence (e.g., "Starting at the number 5, count up to 11.").</t>
  </si>
  <si>
    <t>1.NBT.A.1 Count to 120 by 1's, 2's, and 10's starting at any number less than 100. In this range, read and write numerals and represent a number of objects with a written numeral.</t>
  </si>
  <si>
    <t>Games that require students to add on to a previous count to reach a goal number encourage development of this concept. Frequent and brief opportunities utilizing counting on and counting back are recommended. These concepts emerge over time and should not be forced.</t>
  </si>
  <si>
    <t>Students who struggle with developing this standard, particularly with numbers greater than 10, should master counting within a sequence before counting forward from a number in that sequence. For example, students should be able to rote count to 20 before they are expected to count on from 8. Begin with smaller numbers and progress to greater numbers. Limit how far you want students to count and then increase the range.</t>
  </si>
  <si>
    <t>K.CC.A.3 Write numbers from 0 to 20. Represent a number of objects with a written numeral 0 to 20 (with 0 representing a count of no objects).</t>
  </si>
  <si>
    <t>1.NBT.A.1 Count to 120 by 1's, 2's, and 10's starting at any number less than 100. In this range, read and write numerals and
represent a number of objects with a written numeral.</t>
  </si>
  <si>
    <t>One way students can learn the left to right orientation of numbers is to use a finger to write numbers in the air (sky writing).
Students should study and write numbers 0 to 20 in this order: numbers 1 to 9, the number 0, then numbers 10 to 20.
They need to know that 0 is the number of items left after all items in a set are taken away. Do not accept “none” as the answer to “How many items are left?” for this situation. You want students to answer “zero.”</t>
  </si>
  <si>
    <t>It is common for kindergarten students to invert or reverse numerals. With additional experience, most children will self-correct. Give children opportunities to have a variety of kinesthetic experiences to form numerals (write numerals in sand, rice, etc.) before they use paper and pencil.
K.CC.3 addresses the reading and writing of numbers (0-20). Educators need to recognize varied development of fine motor and visual development (such as a reversal of numerals) will occur in a large number of the students. While reversals should be pointed out to students, the emphasis is on the use of numerals to represent quantities rather than the correct handwriting formation of the actual numeral itself. Practice will usually alleviate this problem. Some students might not see zero as a number. Ask students to write 0 and say zero to represent the number of items left when all items have been taken away. Avoid using the word none to represent this situation.</t>
  </si>
  <si>
    <t>K.CC.B.4-Count to tell the number of objects</t>
  </si>
  <si>
    <t>K.CC.B.4 Understand the relationship between numbers and quantities; connect counting to cardinality. a. When counting objects, say the number names in the standard order, pairing each object with one and only one number name and each number name with one and only one object (one to one correspondence). b. Understand that the last number name said tells the number of objects counted. The number of objects is the same regardless of their arrangement or the order in which they were counted (cardinality). c. Understand that each successive number name refers to a quantity that is one larger (hierarchical inclusion).</t>
  </si>
  <si>
    <t>K.CC.B.5 Count to answer questions about “How many?” when 20 or fewer objects are arranged in a line, a rectangular array, or a circle, or as many as 10 things in a scattered configuration; given a number from 1 to 20, count out that many objects.</t>
  </si>
  <si>
    <t>1.OA.C.5 Relate counting to addition and subtraction (e.g., by using counting on 2 to add 2)</t>
  </si>
  <si>
    <t xml:space="preserve">One of the first major concepts in a student’s mathematical development is cardinality. Cardinality is knowing that the number you end on when counting represents the entire amount counted. The big idea is that a number represents an amount and, no matter how you arrange and rearrange the items, the amount is the same. Until this concept is developed, counting is completed without meaning. To determine if students have the cardinality rule, listen to their responses when you discuss counting tasks with them. For example, ask, “How many are here?” The student counts correctly and says that there are seven. Then ask, “Show me seven.” Students may re-count or will show you the last object counted if they have not developed cardinality. If students show you the last item counted then they believe the numbers are just naming each object; so seven is just the name of the last object.
If students are naming objects with the numbers, make sure you are explicit in showing that when you count to a number that it includes ALL of the objects that were just counted to make that number.
Students with cardinality may emphasize the last count or explain that there are seven because they counted them. These students can now use counting to find a matching set. Students develop the understanding of counting and 27 cardinality from experience. Almost any activity or game that engages children in counting and comparing quantities, such as board games (Candyland, High Ho Cherry O, Chutes and Ladders, Sorry, etc.), will encourage the development of cardinality.
Frequent opportunities to use and discuss counting as a means of solving problems relevant to kindergarteners is more beneficial than repeating the same routine day after day. For example, ask students questions that can be answered by counting up to 20 items as they change locations throughout the school building.
As students develop meaning for numerals, they also compare numerals to the quantities they represent. The models that can represent numbers, such as dot cards and dominoes, become tools for such comparisons. Students can concretely, pictorially or mentally look for similarities and differences in the representations of numbers. They begin to “see” the relationship of one more, one less, two more and two less, thus landing on the concept that successive numbers name quantities that are one larger. In order to encourage this idea, children need discussion and reflection of pairs of numbers from 1 to 10. Activities that utilize anchors of 5 and 10 are helpful in securing understanding of the relationships between numbers. This flexibility with numbers will build students’ ability to break numbers into parts.
Provide a variety of experiences in which students connect count words or number words to the numerals that represent the quantities. Students will arrive at an understanding of a number when they acquire cardinality and can connect a number with the numerals and the number word for the quantity they all represent.
Accuracy in counting depends on three things:
1. Knowing the patterns in the number-word so that a correct number-word can be said.
2. Correctly assigning one number-word to one object (one-to one-correspondence).
3. Keeping track of which objects have already been counted so that they are not counted more than once.
Keeping track—differentiating counted from uncounted objects or entities—is more easily done by moving objects into a counted set. Doing this is not possible with things that cannot be moved, such as pictures in a book. Strategies for keeping track of messy, large sets will continue to be developed for many years.
Regularity and rhythm are important aspects of counting. Activities that increase these aspects can be helpful to children making correspondence errors.
Errors in Counting
Four factors strongly affect accuracy in counting correspondence:
1. Amount of counting experiences (more experience leads to fewer errors)
2. Size of set (children become accurate on small sets first)
3. Arrangements of objects (objects in rows make it easier to keep track of what has been counted and what has not)
4. Effort
Counting should be reinforced throughout the day, not in isolation. (Meaningful Counting) See Table 6 in Appendix, Developing Counting
Examples:
• Count the number of empty chairs of the students who are absent.
• Count the number of stairs, shoes, etc.
• Counting groups of ten such as “fingers in the classroom”
• Count the number of students in various groups at recess
• Count the number of specific objects they have in their desk (e.g. crayons, pencils, etc.)
</t>
  </si>
  <si>
    <t>Watch for students who find it confusing to say one number name with one object as they count (one-to-one correspondence). Begin with a smaller number of objects and model saying the number name as you physically move the object. Have students do the same.
Watch for students who double count an object. Physically moving the object and saying one number name for each object will help to reinforce one-to-one correspondence; that is, one object goes with one number name. Students may see 5 items spread out as different from 5 items close together. Students should physically move the objects matching one item from one set with one item from the other set to understand that the count of 5 remains the same no matter how the objects are organized.</t>
  </si>
  <si>
    <t xml:space="preserve">Some students may be able to match a quantity with a number (or numeral) but cannot produce that number of objects when given materials or asked to draw a picture. Looking for a specific quantity when given a choice of collections has a lower level cognitive demand (is easier) that having to produce a set of objects given a number. This standard will take time to develop.
</t>
  </si>
  <si>
    <t>K.CC.C-Compare numbers</t>
  </si>
  <si>
    <t>K.CC.C.6 Identify whether the number of objects in one group is greater than, less than, or equal to the number of objects in another group. (Include groups with up to ten objects.)</t>
  </si>
  <si>
    <t>K.CC.C.7 Compare two numbers between 0 and 10 presented as written numerals.</t>
  </si>
  <si>
    <t>K.MD.B.3 Classify objects into given categories; count the number in each category and sort the categories by count. (Note: limit category counts to be less than or equal to 10.)</t>
  </si>
  <si>
    <t>1.OA.D.7 Understand the meaning of the equal sign, and determine if equations involving addition and subtraction are true
or false (e.g., Which of the following equations are true and which are false? 6 + 1 = 6 - 1, 7 = 8 - 1, 5 + 2 = 2 + 5,
4 + 1 = 5 + 2).</t>
  </si>
  <si>
    <t>1.NBT.B.3 Compare two two-digit numbers based on meanings of the tens and ones digits, recording the results of comparisons with the symbols &gt;, =, and &lt;.</t>
  </si>
  <si>
    <r>
      <t xml:space="preserve">In the NCTM publication, Developing Essential Understanding of Number and Numeration, the authors explain that before students can compare or explain greater than or less than, they need to understand if quantities are equal or not equal. First ask if the quantities are equal or not equal and if the answer is not equal, then question further as to “how they are not equal.” Build the understanding of more or less after establishing the understanding of equal.
Activities that utilize anchors of 5 and 10 are helpful in securing understanding of the relationships between numbers. (Five-Frames and Ten-Frames are excellent tools!) Flexibility with numbers will greatly impact children’s ability to break numbers into parts which is essential in developing understanding of the properties of operations.
Students need to explain their reasoning when they determine whether a number is greater than, less than, or equal to another number. Teachers need to ask probing questions such as “How do you know?” to elicit their thinking.
</t>
    </r>
    <r>
      <rPr>
        <i/>
        <sz val="11"/>
        <color rgb="FF000000"/>
        <rFont val="Cambria"/>
        <family val="1"/>
      </rPr>
      <t xml:space="preserve">
Strategies:</t>
    </r>
    <r>
      <rPr>
        <i/>
        <sz val="11"/>
        <color rgb="FF000000"/>
        <rFont val="Cambria"/>
        <family val="1"/>
      </rPr>
      <t xml:space="preserve">
</t>
    </r>
    <r>
      <rPr>
        <sz val="10"/>
        <color rgb="FF000000"/>
        <rFont val="Arial"/>
        <family val="2"/>
      </rPr>
      <t>• Matching: Students use one-to-one correspondence, repeatedly matching one object from one set with one object from the other set to determine which set has more objects.
• Counting: Students count the objects in each set, and then identify which set has more, less, or an equal number of objects.
• Observation: Students may use observation to compare two quantities (e.g., by looking at two sets of objects, they may be able to tell which set has more or less without counting).
• Observations in comparing two quantities can be accomplished through daily routines of collecting and organizing data in displays. Students create object graphs and pictographs using data relevant to their lives (e.g. favorite ice cream, eye color, pets, etc.). Graphs may be constructed by groups of students as well as by individual students.
• Benchmark Numbers: This would be the appropriate time to introduce the use of 0, 5 and 10 as benchmark numbers to help students further develop their sense of quantity as well as their ability to compare numbers.</t>
    </r>
  </si>
  <si>
    <t>Students who have trouble with the vocabulary of comparison need more opportunities to compare obvious amounts and practice the different ways to describe the comparison. For example, there are more teddy bear counters than chips. There are fewer chips than teddy bear counters.
The strategies above are listed in order of development. Students who are struggling to compare the size of two sets of items should line them up with one-to-one correspondence. If they are unable to keep the objects lined up, provide a sheet of one-inch graph paper and keep the items small enough so one item can fit in each square. Ask questions such as, Which row has more? How do you know? Which row has fewer (less)? How do you know?
Keep the number of objects in each set within the range of student success and then build to using greater numbers of items. Continue giving students opportunities to describe their thinking and to use comparison vocabulary.</t>
  </si>
  <si>
    <t>Modeling numbers with manipulatives such as dot cards and five- and ten-frames are tools for such comparisons. Children can look for similarities and differences in these different representations of numbers. They begin to “see” the relationship of one more, one less, two more and two less, thus landing on the concept that successive numbers name quantities that is one larger than the previous number. In order to encourage this idea, children need discussion and reflection of pairs of numbers from 1 to 10.
Activities that utilize anchors of 5 and 10 are helpful in securing understanding of the relationships between numbers. This flexibility with numbers will impact children’s ability to break numbers into parts which is essential for building an understanding of the properties of operations in future grades.</t>
  </si>
  <si>
    <t>Since this standard requires facility with all of the previous standards in this cluster, students who cannot accurately compare the number of physical objects are likely to struggle with comparing the numbers written as numerals. These students need additional practice comparing sets of objects and describing their reasoning before working with the numerals. Modeling the transition between the vocabulary of comparing the count of physical objects and using the same vocabulary with the number of items will help students to practice the vocabulary of greater than (more than), less than (fewer than), and same as.</t>
  </si>
  <si>
    <t>K.OA.A-Understand addition as putting together and adding to, and understand subtraction as taking apart and taking from</t>
  </si>
  <si>
    <t>K.OA.A.1 Represent addition and subtraction concretely.</t>
  </si>
  <si>
    <t>K.OA.2 Solve addition and subtraction word problems and add and subtract within 10.</t>
  </si>
  <si>
    <r>
      <t xml:space="preserve">Using addition and subtraction in a word problem context allows students to develop their understanding of what it means to add and subtract.
Students should use objects, fingers, mental images, drawing, sounds, acting out situations and verbal explanations (such as subitizing) in order to develop the concepts of addition and subtraction. Then, they should be introduced to writing expressions and equations using appropriate terminology and symbols which include: +, –, and =. Assist students in understanding that + and – are action symbols (operational symbols) at this age, but don’t tell them that it will always mean addition or subtraction. (These will eventually be used to represent positive and negative.)
• Addition terminology: add, join, put together, plus, combine, total
• Subtraction terminology: minus, take away, separate, difference, compare
The = symbol doesn’t represent an action. This symbol (relational symbol) shows that both sides have the same value (it shows balance).
Have students decompose numbers less than or equal to 5 frequently using a variety of experiences to promote their fluency with sums and differences less than or equal to 5. For example, ask students to use different models to decompose 5 and record their work with drawings or equations.
Next, have students decompose 6, 7, 8, 9, and 10 in a similar fashion. As students begin to understand the role and meaning of arithmetic operations in number systems, they will gain computational fluency, and using efficient and accurate methods for computing.
The teacher can use back-mapping and scaffolding to teach students who show a need for more help with counting. For instance, ask students to build a tower of 5 using 2 green and 3 blue linking cubes while you discuss composing and decomposing 5. Have them identify and compare other ways to make a tower of 5. Repeat the activity for towers of 7 and 9. Help students use counting as they explore ways to compose 7 and 9.
</t>
    </r>
    <r>
      <rPr>
        <b/>
        <sz val="11"/>
        <color rgb="FF000000"/>
        <rFont val="Cambria"/>
        <family val="1"/>
      </rPr>
      <t xml:space="preserve">If students progress immediately from working with manipulatives to writing numerical expressions and equations, (skipping the step of using pictorial thinking), students will then be more likely to use finger counting and rote memorization for work with addition and subtraction. </t>
    </r>
    <r>
      <rPr>
        <sz val="10"/>
        <color rgb="FF000000"/>
        <rFont val="Arial"/>
        <family val="2"/>
      </rPr>
      <t>Teachers need to provide instructional experiences so that students will progress from the concrete level, to the pictorial level, then to the abstract level when learning mathematical concepts. (Concrete, Pictorial, Abstract - CPA)
Just knowing the basic facts is not enough. We need to help students develop the ability to quickly and accurately understand the relationships between numbers. They need to make sense of numbers as they find and make strategies for joining and separating quantities. (Table 1 in Appendix)</t>
    </r>
  </si>
  <si>
    <t>If students do not have time to draw pictures before working with numerical expressions and equations, they may be more likely to use finger counting and rote memorization in working with addition and subtraction ⧿ especially when learning basic facts.</t>
  </si>
  <si>
    <t>K.OA.A.2 Solve addition and subtraction word problems and add and subtract within 10.</t>
  </si>
  <si>
    <t>K.OA.A.3 Decompose numbers less than or equal to 10 into pairs in more than one way (e.g., using fingers, objects, symbols, tally marks, drawings, expressions).</t>
  </si>
  <si>
    <t>1.OA.A.1 Use addition and subtraction within 20 to solve word problems with unknowns in all positions (e.g., by using objects, drawings, and/or equations with a symbol for the unknown number to represent the problem).</t>
  </si>
  <si>
    <t>1.OA.B.3 Apply properties of operations (commutative and associative properties of addition) as strategies to add and
subtract within 20. (Students need not use formal terms for these properties.)</t>
  </si>
  <si>
    <t>1.OA.B.4 Understand subtraction as an unknown-addend problem within 20 (e.g., subtract 10 - 8 by finding the number
that makes 10 when added to 8).</t>
  </si>
  <si>
    <t>1.OA.D.8 Determine the unknown whole number in an addition or subtraction equation relating three whole numbers (e.g., determine the unknown number that makes the equation true in each of the equations 8 +  = 11, 5 =  - 3, 6 + 6 = ).</t>
  </si>
  <si>
    <t>Using addition and subtraction in a word problem context allows students to develop their understanding of what it means to add and subtract.
Students should use objects, fingers, mental images, drawing, sounds, acting out situations and verbal explanations (such as subitizing) in order to develop the concepts of addition and subtraction. Then, they should be introduced to writing expressions and equations using appropriate terminology and symbols which include: +, –, and =. Assist students in understanding that + and – are action symbols (operational symbols) at this age, but don’t tell them that it will always mean addition or subtraction. (These will eventually be used to represent positive and negative.)
• Addition terminology: add, join, put together, plus, combine, total
• Subtraction terminology: minus, take away, separate, difference, compare
The = symbol doesn’t represent an action. This symbol (relational symbol) shows that both sides have the same value (it shows balance).
Have students decompose numbers less than or equal to 5 frequently using a variety of experiences to promote their fluency with sums and differences less than or equal to 5. For example, ask students to use different models to decompose 5 and record their work with drawings or equations.
Next, have students decompose 6, 7, 8, 9, and 10 in a similar fashion. As students begin to understand the role and meaning of arithmetic operations in number systems, they will gain computational fluency, and using efficient and accurate methods for computing.
The teacher can use back-mapping and scaffolding to teach students who show a need for more help with counting. For instance, ask students to build a tower of 5 using 2 green and 3 blue linking cubes while you discuss composing and decomposing 5. Have them identify and compare other ways to make a tower of 5. Repeat the activity for towers of 7 and 9. Help students use counting as they explore ways to compose 7 and 9.
If students progress immediately from working with manipulatives to writing numerical expressions and equations, (skipping the step of using pictorial thinking), students will then be more likely to use finger counting and rote memorization for work with addition and subtraction. Teachers need to provide instructional experiences so that students will progress from the concrete level, to the pictorial level, then to the abstract level when learning mathematical concepts. (Concrete, Pictorial, Abstract - CPA)
Just knowing the basic facts is not enough. We need to help students develop the ability to quickly and accurately understand the relationships between numbers. They need to make sense of numbers as they find and make strategies for joining and separating quantities. (Table 1 in Appendix)</t>
  </si>
  <si>
    <t>Students may develop the misconception that certain vocabulary always represents a particular operation. For example, they may perceive that the word more indicates addition, whereas later when working with comparisons, a situation with more may actually call for subtraction. It is critical that students connect what to do with the actions or problem situation and use models rather than to look for clue words.</t>
  </si>
  <si>
    <t>K.NBT.A.1 Compose and decompose numbers from 11 to 19 into ten ones and additional ones by using objects, drawings and/or equations. Understand that these numbers are composed of ten ones and one, two, three, four, five, six, seven, eight, or nine ones (e.g., 18 = 10 + 8).</t>
  </si>
  <si>
    <t>Although it is appropriate for kindergartners to use their fingers in initial counting and exploration experiences, focus on concrete and pictorial representations to develop an understanding that numbers can be put together and taken apart in a variety of ways. Students need many opportunities with different materials to explore this concept and to explain their thinking with numbers to 5 and later extending to 10. This forms the foundation for future work with place value and helps students to form mental images and strategies as they start to work with number facts.</t>
  </si>
  <si>
    <t>K.OA.A.4 For any number from 1 to 9, find the number that makes 10 when added to the given number (e.g., using fingers, objects, symbols, tally marks, drawings, or equation).</t>
  </si>
  <si>
    <t>1.OA.C.6 Fluently add and subtract within 10.</t>
  </si>
  <si>
    <t>Watch for students who miscount the total number in their representation and actually decompose a number other that 10. Students who are struggling with counting strategies need more experience modeling how smaller numbers can be decomposed and justifying by counting before working with 10.</t>
  </si>
  <si>
    <t>K.OA.A.5 Fluently add and subtract within 5.</t>
  </si>
  <si>
    <t>Intructional Strategies</t>
  </si>
  <si>
    <t>Using addition and subtraction in a word problem context allows students to develop their understanding of what it means to add and subtract.
Students should use objects, fingers, mental images, drawing, sounds, acting out situations and verbal explanations (such as subitizing) in order to develop the concepts of addition and subtraction. Then, they should be introduced to writing expressions and equations using appropriate terminology and symbols which include: +, –, and =. Assist students in understanding that + and – are action symbols (operational symbols) at this age, but don’t tell them that it will always mean addition or subtraction. (These will eventually be used to represent positive and negative.)
• Addition terminology: add, join, put together, plus, combine, total
• Subtraction terminology: minus, take away, separate, difference, compare
The = symbol doesn’t represent an action. This symbol (relational symbol) shows that both sides have the same value (it shows balance).
Have students decompose numbers less than or equal to 5 frequently using a variety of experiences to promote their fluency with sums and differences less than or equal to 5. For example, ask students to use different models to decompose 5 and record their work with drawings or equations.
Next, have students decompose 6, 7, 8, 9, and 10 in a similar fashion. As students begin to understand the role and meaning of arithmetic operations in number systems, they will gain computational fluency, and using efficient and accurate methods for computing.
The teacher can use back-mapping and scaffolding to teach students who show a need for more help with counting. For instance, ask students to build a tower of 5 using 2 green and 3 blue linking cubes while you discuss composing and decomposing 5. Have them identify and compare other ways to make a tower of 5. Repeat the activity for towers of 7 and 9. Help students use counting as they explore ways to compose 7 and 9.
If students progress immediately from working with manipulatives to writing numerical expressions and equations, (skipping the step of using pictorial thinking), students will then be more likely to use finger counting and rote memorization for work with addition and subtraction. Teachers need to provide instructional experiences so that students will progress from the concrete level, to the pictorial level, then to the abstract level when learning mathematical concepts. (Concrete, Pictorial, Abstract - CPA)
Just knowing the basic facts is not enough. We need to help students develop the ability to quickly and accurately understand the relationships between numbers. They need to make sense of numbers as they find and make strategies for joining and separating quantities. (Table 1 in Appendix)"" "</t>
  </si>
  <si>
    <t>K.NBT.A-Work with numbers 11 to 19 to gain foundations for place value</t>
  </si>
  <si>
    <t>1.NBT.B.2 Understand that the two digits of a two-digit number represent groups of tens and ones. Understand the following as special cases: a. 10 can be thought of as a group of ten ones — called a “ten”. b. The numbers from 11 to 19 are composed of a ten and one, two, three, four, five, six, seven, eight, or nine ones. c. The numbers 10, 20, 30, 40, 50, 60, 70, 80, 90 refer to one, two, three, four, five, six, seven, eight, or nine tens (and 0 ones).</t>
  </si>
  <si>
    <t>Kindergarteners need to understand the idea of a ten so they can develop the strategy of adding onto 10 to add within 20 in Grade 1. Students need to construct their own base-ten ideas about quantities and their symbols by connecting to counting by ones. They should use a variety of manipulatives to model and connect equivalent representations for the numbers 11 to19. For instance, to represent 13, students can count by ones and show 13 beans. They can anchor to five and show one group of 5 beans and 8 beans or anchor to ten and show one group of 10 beans and 3 beans.
Students need to eventually see a ten as different from 10 ones.
After the students are familiar with counting up to 19 objects by ones, have them explore different ways to group the objects that will make counting easier. Have them estimate before they count and group. Discuss their groupings and lead students to conclude that grouping by ten is desirable. 10 ones make 1 ten makes students wonder how something that means a lot of things can be one thing.
Students need to first use materials that can be grouped to represent numbers 11 and 19 because a group of ten such as a bundle of 10 straws or a cup of 10 beans makes more sense than a ten in tradeable materials. They need to see that there are 10 single objects represented on the item for ten in tradeable materials, such as the rod in base-ten blocks.
Students need to learn to attach words to materials and groups and understand what they represent. Eventually, they need to see the rod as a ten that they did not group themselves.
Students should impose their base-ten concepts on a model made from “groupable” and “tradeable” materials. Students can transition from “groupable” to “tradeable” materials by leaving a group of ten intact to be reused as a tradeable item.
When using tradeable materials, students should reflect on the ten-to-one relationships in the materials, such as the “tenness” of the rod in base-ten blocks. After many experiences with tradeable materials, students can use dots and a stick (one tally mark) to record ones and a ten. Kindergartners should use proportional base-ten models, where a group often is physically 10 times larger than the model for one. Non-proportional models such as an abacus and money should not be used at this grade level.
Encourage students to use base-ten language to describe quantities between 11 and 19. At the beginning, students do not need to use ones for the singles. Some of the base-ten language that is acceptable for describing quantities such as18 includes one ten and eight, a bundle and eight, a rod and 8 singles and ten and eight more. Write the horizontal equation 18 = 10 + 8 and connect it to base-ten language.
Encourage, but do not require, students to write equations to represent quantities. Students have difficulty with ten as a singular word that means 10 things. For many students, the understanding that a group of 10 things can be replaced by a single object and they both represent 10 is confusing.</t>
  </si>
  <si>
    <t>Kindergarten students have several new concepts with which to grapple as part of this standard including the notion of 10 ones being grouped together. Watch for those who struggle with this important place value concept. The concept that 1 group of 10 ones and some more ones can represent the same idea as the number they originally counted will be a stretch for some students, and they will need many opportunities to compose groups of 10 with concrete materials. The other concept that may present a challenge is the teen number names. A group of 10 and one more has the name “eleven”; a group of 10 and two more is called “twelve”; a group of 10 and three more is called “thirteen.” Students entering kindergarten with little number experience may need much more practice with the representations and connecting representations to the number names.</t>
  </si>
  <si>
    <t>K.NBT.B-Use place value understanding and properties of operations to add and subtract</t>
  </si>
  <si>
    <t>K.NBT.B.2 Demonstrate understanding of addition and subtraction within 10 using place value.</t>
  </si>
  <si>
    <t>AZ standard</t>
  </si>
  <si>
    <t>K.MD.A-Describe and compare measurable attributes</t>
  </si>
  <si>
    <t>K.MD.A.1- Describe measurable attributes of a single object (e.g., length and weight).</t>
  </si>
  <si>
    <t>K.MD.A.2 Directly compare two objects with a measurable attribute in common to see which object has “more of” or “less of” the attribute, and describe the difference (e.g., directly compare the length of 10 cubes to a pencil and describe one as longer or shorter).</t>
  </si>
  <si>
    <t>It is critical for students to be able to identify and describe measureable attributes of objects. An object has different attributes that can be measured, like the height and weight of a can of food.
Students should be given many opportunities to compare directly so the attribute becomes the focus. For example, when comparing the volume of two different boxes, ask students to discuss and justify their answers to these questions: Which box will hold the most? Which box will hold least? Will they hold the same amount? “How could you find out?” Students can decide to fill one box with dried beans then pour the beans into the other box to determine the answers to these questions.
Have students work in pairs to compare their arm spans. As they stand back-to-back with outstretched arms, compare the lengths of their spans, then determine who has the shortest arm span. Ask students to explain their reasoning.
Then ask students to suggest other measureable attributes of their bodies that they could directly compare, such as their height or the length of their feet.</t>
  </si>
  <si>
    <t>The term biggest may be a misconception for kindergartners as two students may claim their building block creations are the biggest. Teachers should engage students to compare their creations, helping students name measurable attributes, such as one student has a taller block creation (height) and the other student has a greater width. Students should talk about, label several attributes of the objects, and compare the creations using different attributes. Eventually, through dialog and discussions, students will be able to distinguish the meaning of “biggest.”</t>
  </si>
  <si>
    <t>K.MD.A.1 Describe measurable attributes of a single object (e.g., length and weight).</t>
  </si>
  <si>
    <t>1.MD.A.1 Order three objects by length. Compare the lengths of two objects indirectly by using a third object.</t>
  </si>
  <si>
    <t xml:space="preserve">Students should have many opportunities to compare the lengths of two objects both directly (by comparing them with each other) and indirectly (by comparing both with a third objects.
A student can be given an object as part of a scavenger hunt in the classroom and be asked to find one or two objects that are the same length as; two that are longer and two that are shorter.
</t>
  </si>
  <si>
    <t xml:space="preserve">Students may not understand conversation of length. This means that an object such as a pencil maintains the same size and length even if it is repositioned or moved. To understand this idea, students must realize that a pencil’s length remains constant when it is placed in different orientations. For example, two pencils that are the same length remain equal in length when one pencil is placed ahead of the other one. Be sure to provide students with numerous experiences and discussions to master this principle that is a milestone for kindergarten children.
</t>
  </si>
  <si>
    <t>K.MD.B-Classify objects and count the number of objects in each category</t>
  </si>
  <si>
    <t>1.MD.C.4 Organize, represent, and interpret data with up to three categories; ask and answer questions about the total number of data points, how many in each category, and how many more or less are in one category than in another.</t>
  </si>
  <si>
    <r>
      <t xml:space="preserve">Provide categories for students to use to sort a collection of objects. Each category can relate to only one attribute, like Red and Not Red or Hexagon and Not Hexagon, and contain up to 10 objects. Students count how many objects are in each category and then order the categories by the number of objects they contain.
Have students count the objects in each category and order the categories by the number of objects they contain.
You can have students infer the classification of objects by guessing the rule for a sort. First, the teacher uses one attribute to sort objects into two groups or regions without labels. The students are to determine how the objects were sorted, suggesting labels for the two categories and explaining their reasoning.
Attribute materials are great manipulatives to use for these types of activities. Attribute materials can be commercially bought (attribute blocks, attribute bears, attribute people, etc.) or you can prepare your own materials. Here is a sample set: </t>
    </r>
    <r>
      <rPr>
        <sz val="11"/>
        <color rgb="FFFF0000"/>
        <rFont val="Cambria"/>
        <family val="1"/>
      </rPr>
      <t>https://k-3teacherresources.com/teaching-resource/sorting-attribute-patterning-sets/</t>
    </r>
  </si>
  <si>
    <t>Often times, students are able to sort but are not able to label each set. Through discussions, the teacher can help students think about and create a label for each set of items sorted. Counting may be an issue for some students as they point to one object and count 1, 2 before pointing to the next object in a set or collection. Teachers can review one to one correspondence and remind students, as they point to one object, only one number should be associated with the count.</t>
  </si>
  <si>
    <t>K.G.A-Identify and describe shapes</t>
  </si>
  <si>
    <t>K.G.A.1 Describe objects in the environment using names of shapes, and describe the relative positions of these objects using terms such as above, below, beside, in front of, behind, and next to.</t>
  </si>
  <si>
    <t>K.G.B.4 Analyze and compare two-dimensional and three-dimensional shapes, in different sizes and orientations, using informal language to describe their similarities, differences, parts (e.g., number of sides and vertices/corners), and other attributes (e.g., having sides of equal length).</t>
  </si>
  <si>
    <t>K.G.B.5 Model shapes in the world by building shapes from components (e.g., use sticks and clay balls) and drawing shapes.</t>
  </si>
  <si>
    <t>K.G.B.6 Use simple shapes to form composite shapes. For example, “Can you join these two triangles with full sides touching to make a rectangle?”</t>
  </si>
  <si>
    <t xml:space="preserve">Develop spatial sense by connecting geometric shapes to students’ everyday lives. Initiate natural conversations about shapes in the environment. Have students identify and name two- and three-dimensional shapes inside and outside of the classroom and describe their relative position.
Ask students to find rectangles in the classroom and describe the relative positions of the rectangles they see, e.g. This rectangle (a poster) is over the sphere (globe). Teachers and students can use a digital camera to record these relationships.
Hide shapes around the room. Have students say where they found the shape using positional words, e.g. I found a triangle UNDER the chair.
Have students create drawings involving shapes and positional words: Draw a window ON the door or Draw an apple UNDER a tree. Some students may be able to follow two- or three-step instructions to create their drawings.
Use a shape in different orientations and sizes along with non-examples of the shape so students can learn to focus on defining attributes of the shape.
Manipulatives used for shape identification actually have three dimensions. However, Kindergartners need to think of these shapes as two-dimensional or “flat” and typical three-dimensional shapes as “solid.” Students will identify two- dimensional shapes that form surfaces on three-dimensional objects. Students need to focus on noticing two and three dimensions, not on the words two-dimensional and three-dimensional.
You may create a game where an object is identified and whispered into the teacher’s ear. Students then ask question of the first student---“Is it in front of ____?”, “Does it have the shape of a sphere?”, etc.
</t>
  </si>
  <si>
    <t>When first learning about shapes, students may use informal names for shaped, such as calling a sphere a ball or a cube a box. Reinforce appropriate vocabulary by reminding students to use the correct mathematical name. Students may also incorrectly name the following shapes as triangles:
To help with this misconception, provide a variety of shapes for students to discuss and sort. Talk about how students can recognize examples and non-examples of shapes in the environment.</t>
  </si>
  <si>
    <t>K.G.A.2- Correctly name shapes regardless of their orientation or overall size (e.g., circle, triangle, square, rectangle, rhombus, trapezoid, hexagon, cube, cone, cylinder, sphere).</t>
  </si>
  <si>
    <t>Allow children to build shapes using straws or toothpicks for the edges and clay or marshmallows as the connectors (vertices).
Another valuable activity is the tactile-kinesthetic exploration of shapes—feeling shapes hidden in a box. Kindergartners can name the shape they are feeling rather than just match shapes. After this, they can extend the activity further as they describe the shape without using its name, so that their friends can name the shape. In this way, children learn the properties of the shape, moving from intuitive to explicit, verbalized knowledge. All these variations can be repeated with less familiar shapes.</t>
  </si>
  <si>
    <t>Kindergarten students usually will not recognize a triangle that has been inverted or turned upside down. Students often say that an inverted triangle does not look like a triangle. Teachers can provide activities to talk about what a shape looks like and identify specific attributes that define a shape. Another way to address this misconception is to have students trace shapes.</t>
  </si>
  <si>
    <t>K.G.A.3- Identify shapes as two-dimensional (lying in a plane, flat) or three-dimensional (solid).</t>
  </si>
  <si>
    <t>Students may use incorrect terminology when describing shapes. For example, students may say a cube is a square. Teachers should help students learn that the two-dimensional shape is a part of the object (e.g., a square is a “face” of a cube).</t>
  </si>
  <si>
    <t>K.G.B.-Analyze, compare, create, and compose shapes</t>
  </si>
  <si>
    <t>1.G.A.1 Distinguish between defining attributes (triangles are closed and 3 sided) versus non-defining attributes (color, orientation, overall size) for two-dimensional shapes; build and draw shapes that possess defining attributes.</t>
  </si>
  <si>
    <t>Opportunities to work with pictorial representations, concrete objects, as well as technology, helps student develop their understanding about these shapes and to build a varied descriptive vocabulary for both two- and three- dimensional shapes.
Use shapes collected from students to begin the investigation into basic properties and characteristics of two- and three-dimensional shapes. Have students analyze and compare each shape with other objects in the classroom and describe the similarities and differences between the shapes.
Ask students to describe the shapes while the teacher records key descriptive words in common student language. Students may use the word flat to describe two-dimensional shapes and the word solid to describe three-dimensional shapes.
Use the sides, faces and vertices of shapes to practice counting and reinforce the concept of one-to-one correspondence.
The teacher and students orally describe and name the shapes found on a Shape Hunt. Students draw a shape and build it using materials regularly kept in the classroom such as construction paper, clay, wooden sticks or straws.
Students can use a variety of manipulatives and real-world objects to build larger shapes with these and other smaller shapes: squares, circles, triangles, rectangles, hexagons, cubes, cones, cylinders, and spheres.
Kindergarteners can manipulate cardboard shapes, paper plates, pattern blocks, tiles, canned food, and other common items.</t>
  </si>
  <si>
    <t>Kindergartners may not realize that triangles can be inverted or rotated. Some children may recognize the triangle shown below on the left as a triangle because it has a flat bottom but may believe the triangle on the right is not a triangle. Students may decide to name a triangle based on perception, not reasoning.
Kindergartners may not consider the properties of two-dimensional shapes and may believe the shapes below are rectangles.
With numerous experiences and discussions using a variety of shapes, students can correct the misconception and learn to identify triangles and rectangles of any form, size, or orientation.</t>
  </si>
  <si>
    <t>Some students may confuse the name of a two-dimensional shape with a related three-dimensional shape or the shape of its face. For example, students might call a cube a square. While exploring with two-dimensional flat shapes, start by using flat paper.</t>
  </si>
  <si>
    <r>
      <rPr>
        <sz val="11"/>
        <color rgb="FF000000"/>
        <rFont val="Cambria"/>
        <family val="1"/>
      </rPr>
      <t xml:space="preserve">K.G.B.6 Use simple shapes to form composite shapes. </t>
    </r>
    <r>
      <rPr>
        <i/>
        <sz val="10"/>
        <color rgb="FF000000"/>
        <rFont val="Arial"/>
        <family val="2"/>
      </rPr>
      <t>For example, “Can you join these two triangles with full sides touching to make a rectangle?”</t>
    </r>
  </si>
  <si>
    <t>1.G.A.2 Compose two-dimensional shapes or three-dimensional shapes to create a composite shape.</t>
  </si>
  <si>
    <t>Students use pattern blocks, tiles, or paper shapes and technology to make new two- and three-dimensional shapes. Their investigations allow them to determine what kinds of shapes they can join to create new shapes. They answer questions such as “What shapes can you use to make a square, rectangle, circle, triangle? ...etc.”
This is an opportunity to use blocks from a play center to create shapes composed of a series of blocks. Laying several rectangular prisms can make other identifiable shapes.
Students may use a document camera to display shapes they have composed from other shapes. They may also use an interactive whiteboard to copy shapes and compose new shapes. They should describe and name the new shape. Students may use a document camera to display shapes they have composed from other shapes. They may also use an interactive whiteboard to copy shapes and compose new shapes. They should describe and name the new shape.
Have students compose (build) a larger shape using only smaller shapes that have the same size and shape. The sides of the smaller shapes should touch and there should be no gaps or overlaps within the larger shape. For example, use one- inch squares to build a larger square with no gaps or overlaps.
Have students also use different shapes to form a larger shape where the sides of the smaller shapes are touching and there are no gaps or overlaps. Ask students to describe the larger shape and the shapes that formed it.</t>
  </si>
  <si>
    <t xml:space="preserve">Some students may be unable to visually see shapes from different perspectives and therefore struggle to “move” a shape by sliding, rotating, or flipping the shape to create another shape. Teachers may need to demonstrate how to join the shapes together or how to fill in the outline of a picture shown below with pattern blocks.
</t>
  </si>
  <si>
    <t>Return to Intro Page</t>
  </si>
  <si>
    <r>
      <t xml:space="preserve">AzELS
</t>
    </r>
    <r>
      <rPr>
        <sz val="10"/>
        <color rgb="FF000000"/>
        <rFont val="Arial"/>
        <family val="2"/>
      </rPr>
      <t xml:space="preserve">Strand 1 - Counting and Cardinality
Concept 1 - Counts Out Loud- The child counts out load and uses number words in daily conversations.
a. Shows interest in and awareness of counting.
b. Rote counts zero to ten and beyond with increasing accurancy.
</t>
    </r>
  </si>
  <si>
    <r>
      <t xml:space="preserve">AzELS
</t>
    </r>
    <r>
      <rPr>
        <sz val="10"/>
        <color rgb="FF000000"/>
        <rFont val="Arial"/>
        <family val="2"/>
      </rPr>
      <t>Strand 2: Operations and Algebraic Thinking
Concept 2: Patterning
a. Recognizes patterns in the real world.
b. Fixes simple patterns.
c. Duplicates simple patterns.
d.Extends patterns
e. Creates patterns.
f. Describes similarities and differences in patterns.</t>
    </r>
    <r>
      <rPr>
        <b/>
        <sz val="10"/>
        <color rgb="FF000000"/>
        <rFont val="Arial"/>
        <family val="2"/>
      </rPr>
      <t xml:space="preserve">
</t>
    </r>
  </si>
  <si>
    <r>
      <t xml:space="preserve">AzELS </t>
    </r>
    <r>
      <rPr>
        <sz val="10"/>
        <color rgb="FF000000"/>
        <rFont val="Arial"/>
        <family val="2"/>
      </rPr>
      <t>Strand 2: Operations and Algebraic Thinking Concept 2: Patterning 
a. Recognizes patterns in the real world.
b. Fixes simple patterns. 
c. Duplicates simple patterns. 
d.Extends patterns 
e. Creates patterns. f. Describes similarities and differences in patterns.</t>
    </r>
  </si>
  <si>
    <t>K.CC.B.4 Understand the relationship between numbers and quantities; connect counting to cardinality. 
a. When counting objects, say the number names in the standard order, pairing each object with one and only one number name and each number name with one and only one object (one to one correspondence). 
b. Understand that the last number name said tells the number of objects counted. The number of objects is the same regardless of their arrangement or the order in which they were counted (cardinality). 
c. Understand that each successive number name refers to a quantity that is one larger (hierarchical inclusion).</t>
  </si>
  <si>
    <r>
      <t xml:space="preserve">AzELS </t>
    </r>
    <r>
      <rPr>
        <sz val="10"/>
        <color rgb="FF000000"/>
        <rFont val="Arial"/>
        <family val="2"/>
      </rPr>
      <t>Strand 2: Operations and Algebraic Thinking Concept 2: Patterning 
a. Recognizes patterns in the real world. 
b. Fixes simple patterns. 
c. Duplicates simple patterns. 
d.Extends patterns
 e. Creates patterns.
 f. Describes similarities and differences in patterns.</t>
    </r>
  </si>
  <si>
    <r>
      <t xml:space="preserve">AzELS </t>
    </r>
    <r>
      <rPr>
        <sz val="10"/>
        <color rgb="FF000000"/>
        <rFont val="Arial"/>
        <family val="2"/>
      </rPr>
      <t>Strand 2: Operations and Algebraic Thinking Concept 2: Patterning 
a. Recognizes patterns in the real world. 
b. Fixes simple patterns. 
c. Duplicates simple patterns. 
d.Extends patterns 
e. Creates patterns. 
f. Describes similarities and differences in patterns.</t>
    </r>
  </si>
  <si>
    <r>
      <t xml:space="preserve">AzELS </t>
    </r>
    <r>
      <rPr>
        <sz val="10"/>
        <color rgb="FF000000"/>
        <rFont val="Arial"/>
        <family val="2"/>
      </rPr>
      <t>Strand 1: Counting and Cardinality Concept 3: Compares Numbers and Quantities 
a. Compares two sets of objects using terms such as greater than, less than, or equal to.</t>
    </r>
  </si>
  <si>
    <r>
      <rPr>
        <b/>
        <sz val="10"/>
        <color rgb="FF000000"/>
        <rFont val="Arial"/>
        <family val="2"/>
      </rPr>
      <t xml:space="preserve">AzELA
</t>
    </r>
    <r>
      <rPr>
        <sz val="10"/>
        <color rgb="FF000000"/>
        <rFont val="Arial"/>
        <family val="2"/>
      </rPr>
      <t>Strand 1:  Counting and Cardinality
Concept 4:  Counts to Tell Number of Objects
a.  Identifies quantities of three to five objects without counting using visual approximation (subitize).
b.  Demonstrates the abiltiy to match object to object in a group (One-to-one correspondence).
c.  Counts groups of ojbects using a number word for each object (Rational counting).
d.  Counts a collecvtion of up to ten items using the last counting word to tell, "How many?" (Cadinality)
e.  Matches numerals to quantities using manipulatives.</t>
    </r>
  </si>
  <si>
    <r>
      <t xml:space="preserve">AzELS </t>
    </r>
    <r>
      <rPr>
        <sz val="10"/>
        <color rgb="FF000000"/>
        <rFont val="Arial"/>
        <family val="2"/>
      </rPr>
      <t>Strand 2: Operations and Algebraic Thinking Concept 2: Patterning
a. Recognizes patterns in the real world. 
b. Fixes simple patterns. 
c. Duplicates simple patterns. 
d. Extends patterns 
e. Creates patterns. 
f. Describes similarities and differences in patterns</t>
    </r>
  </si>
  <si>
    <r>
      <t xml:space="preserve">AzELS 
</t>
    </r>
    <r>
      <rPr>
        <sz val="10"/>
        <color rgb="FF000000"/>
        <rFont val="Arial"/>
        <family val="2"/>
      </rPr>
      <t>Strand1: Counting and Cardinality 
Concept 2: Know Number Names and Symbols 
a. Uses numerals and number symbols in the context of daily routines, activities, and play. 
b. Uses and creates symbols to represent numbers. c. Uses a variety of materials to write and form numberals and mumeral-like symbols. 
d. Identifies numerals zero to ten. 
e. Differentiates some written numerals from written letters.</t>
    </r>
  </si>
  <si>
    <r>
      <t xml:space="preserve">AzELS 
</t>
    </r>
    <r>
      <rPr>
        <sz val="10"/>
        <color rgb="FF000000"/>
        <rFont val="Arial"/>
        <family val="2"/>
      </rPr>
      <t>Strand 1: Counting and Cardinality 
Concept 4: Counts to Tell Number of Objects a. Identifies quantities of three to five objects without counting using visual approximation (subitize). 
b. Demonstrates the abiltiy to match object to object in a group (One-to-one correspondence).
 c. Counts groups of ojbects using a number word for each object (Rational counting). 
d. Counts a collecvtion of up to ten items using the last counting word to tell, "How many?" (Cadinality) 
e. Matches numerals to quantities using manipulatives.</t>
    </r>
  </si>
  <si>
    <r>
      <t xml:space="preserve">AzELS 
</t>
    </r>
    <r>
      <rPr>
        <sz val="10"/>
        <color rgb="FF000000"/>
        <rFont val="Arial"/>
        <family val="2"/>
      </rPr>
      <t>Strand 1 - Counting and Cardinality 
Concept 1 - Counts Out Loud- The child counts out load and uses number words in daily conversations. 
a. Shows interest in and awareness of counting. b. Rote counts zero to ten and beyond with increasing accurancy.</t>
    </r>
  </si>
  <si>
    <r>
      <t xml:space="preserve">AzELS 
</t>
    </r>
    <r>
      <rPr>
        <sz val="10"/>
        <color rgb="FF000000"/>
        <rFont val="Arial"/>
        <family val="2"/>
      </rPr>
      <t>Strand 1 - Counting and Cardinality 
Concept 1 - Counts Out Loud- The child counts out load and uses number words in daily conversations. 
a. Shows interest in and awareness of counting. 
b. Rote counts zero to ten and beyond with increasing accurancy.</t>
    </r>
  </si>
  <si>
    <r>
      <t xml:space="preserve">AzELS 
</t>
    </r>
    <r>
      <rPr>
        <sz val="10"/>
        <color rgb="FF000000"/>
        <rFont val="Arial"/>
        <family val="2"/>
      </rPr>
      <t>Strand 1: Counting and Cardinality 
Concept 3: Compares Numbers and Quantities a. Compares two sets of objects using terms such as greater than, less than, or equal to.</t>
    </r>
  </si>
  <si>
    <r>
      <t xml:space="preserve">AzELS 
</t>
    </r>
    <r>
      <rPr>
        <sz val="10"/>
        <color rgb="FF000000"/>
        <rFont val="Arial"/>
        <family val="2"/>
      </rPr>
      <t>Strand 2: Operations and Algebraic Thinking 
Concept 1: Explores Addition and Subtraction 
a. Recognizes that adding increases the number of objects in a group. 
b. Describes changes in two or more sets of ojects when they are combined. 
c. Recognizes that taking away (subtracting) decrease the number of ojects in a group. 
d. Describes changes in a set of ojects when they are separated into parts. 
e. Counts on from the larger number for addition.</t>
    </r>
  </si>
  <si>
    <r>
      <t xml:space="preserve">AzELS 
</t>
    </r>
    <r>
      <rPr>
        <sz val="10"/>
        <color rgb="FF000000"/>
        <rFont val="Arial"/>
        <family val="2"/>
      </rPr>
      <t>Strand 2: Operations and Algebraic Thinking Concept 1: Explores Addition and Subtraction 
a. Recognizes that adding increases the number of objects in a group. 
b. Describes changes in two or more sets of ojects when they are combined. 
c. Recognizes that taking away (subtracting) decrease the number of ojects in a group. 
d. Describes changes in a set of ojects when they are separated into parts. 
e. Counts on from the larger number for addition</t>
    </r>
    <r>
      <rPr>
        <b/>
        <sz val="10"/>
        <color rgb="FF000000"/>
        <rFont val="Arial"/>
        <family val="2"/>
      </rPr>
      <t>.</t>
    </r>
  </si>
  <si>
    <r>
      <t xml:space="preserve">AzELS 
</t>
    </r>
    <r>
      <rPr>
        <sz val="10"/>
        <color rgb="FF000000"/>
        <rFont val="Arial"/>
        <family val="2"/>
      </rPr>
      <t>Strand 2: Operations and Algebraic Thinking 
Concept 1: Explores Addition and Subtraction 
a. Recognizes that adding increases the number of objects in a group. 
b. Describes changes in two or more sets of ojects when they are combined. 
c. Recognizes that taking away (subtracting) decrease the number of ojects in a group. 
d. Describes changes in a set of ojects when they are separated into parts. 
e. Counts on from the larger number for addition</t>
    </r>
  </si>
  <si>
    <r>
      <t xml:space="preserve">AzELS 
</t>
    </r>
    <r>
      <rPr>
        <sz val="10"/>
        <color rgb="FF000000"/>
        <rFont val="Arial"/>
        <family val="2"/>
      </rPr>
      <t>Strand 3: Measurement and Data 
Concept 1: Sorts and Classifies 
a. Sorts and classifies objects by one or more attributes (e.g., size, color, shape, exture, use). 
b. Explains how items were sorted into groups. 
c. Orders objects by measurable attributes. 
d. Uses appropriate vocabulary to describe time and sequence related to daily routines (e.g., tomorrow, yesterday, next, this morning)</t>
    </r>
  </si>
  <si>
    <r>
      <t xml:space="preserve">AzELS 
</t>
    </r>
    <r>
      <rPr>
        <sz val="10"/>
        <color rgb="FF000000"/>
        <rFont val="Arial"/>
        <family val="2"/>
      </rPr>
      <t>Strand: Geometry 
Concept 1: Shapes 
a. Recognizes basic two-dimensional shapes when presented in different orientations. 
b. Uses the names of geometric shapes when describing objects found in the environment. 
c
. Creates two-dimensional shapes during play. d. Creates three-dimensional (solid) shpaes during play. 
e. Compares, describes, analyzes, and sorts two- and three-dimensional objects in the environment using formal and informal mathematical language with propmpting and support based on their attributes</t>
    </r>
  </si>
  <si>
    <r>
      <t xml:space="preserve">AzELS 
</t>
    </r>
    <r>
      <rPr>
        <sz val="10"/>
        <color rgb="FF000000"/>
        <rFont val="Arial"/>
        <family val="2"/>
      </rPr>
      <t>Strand: Geometry 
Concept 2: Spatial Reasoning 
a. Uses and responds to spatial language (e.g., between, inside, under, above, behind.) Describes the relative position or location of objects in relation to self or to other objects with mathematical precision</t>
    </r>
  </si>
  <si>
    <t>Students who are depending on counting on their fingers have not developed fluency with these facts. An important prerequisite of adding and subtracting is being able to count. Students who continue to count from 1 or struggle with counting on need practice with rote counting as well as more experience with concrete materials and drawings. Only when they are ready should they work with making explicit connections to expressions and equations and basic facts. Begin with strategies such as counting on 1 or 2. Help students to see the pattern of what happens when they add zero. Explore with doubles facts (1 + 1, 2 + 2). The sums to 5 present opportunities to think about decomposing an addend to make the sum 2 + 2 + 1. Subtraction facts are usually more difficult for students to master and require more concrete experiences with subtraction problem situations and concrete connections to relate addition facts.</t>
  </si>
  <si>
    <r>
      <t xml:space="preserve">In one-to-one counting, students should develop strategies to help them organize the counting process to avoid recounting or skipping objects.
Suggestions:
• If items are placed in a circle, the student may mark or identify the starting object.
• If items are in a scattered configuration, the student may move the objects into an organized pattern.
• Some students may choose to use grouping strategies such as placing objects in twos, fives, or tens (note: this is not a kindergarten expectation).
• Counting up to 20 objects should be reinforced when collecting data to create charts and graphs.
Students develop the understanding of counting and cardinality from experience. Almost any activity or game that engages children in counting and comparing quantities, such as board games, will encourage the development of cardinality. Students should have frequent opportunities to use and discuss counting as a means of solving problems relevant to kindergarteners. This is more beneficial than repeating the same routine day after day. For example, ask students questions that can be answered by counting items up to 20 at various times though out the day (before lunch, after recess, going to PE, etc.). As students develop meaning for numerals, they should use the numerals to represent quantities. The models, such as dot cards and dominoes that represent numbers, become tools which allow for easier comparisons and conversations. In order to encourage this idea, children need discussion and reflection of pairs of numbers from 1 to 10. Activities that utilize anchors of 5 and 10 are helpful in securing understanding of the relationships between numbers. This flexibility with numbers will build students’ ability to break numbers into parts and to think about “friendly numbers.” Provide a variety of experiences in which students connect count words or number words to the numerals that represent the quantities. Read counting books and then provide students bags of items that are related but can be grouped in various ways. Let students determine how they will sort and count the items in order to share with the class.
</t>
    </r>
    <r>
      <rPr>
        <b/>
        <sz val="11"/>
        <color rgb="FF000000"/>
        <rFont val="Cambria"/>
        <family val="1"/>
      </rPr>
      <t xml:space="preserve">Subitizing </t>
    </r>
    <r>
      <rPr>
        <sz val="10"/>
        <color rgb="FF000000"/>
        <rFont val="Arial"/>
        <family val="2"/>
      </rPr>
      <t xml:space="preserve">is a skill that most students come to school being able to perceptual subitize up to 3 items. Students do not need to always count one-to-one. Once students begin to subitize quantities, DO NOT have them count one-to-one to “check their answer.” If students are correct, then acknowledge that they were correct and then ask them how they knew that they were correct. Students should begin to explain that they “saw” a group of 3 and a group of 2 so they knew the total was 5. See example below:
Students are shown the set of dots long enough to see the pattern but not long enough to count one-by-one:
Students tell the total seen and then explain how they knew the answer. Some will say I saw 2 and 1 and 2. This is fine but you want to always ask students to see the largest groupings possible. This supports decomposition of number and understanding the properties of operations in later grades. Also, some research has shown that students who are not able to subitize struggle with knowing their facts and using computational strategies fluently. Dice can be a great tool to reinforce the skill of subitizing by encouraging the students to subitize when they see the dot patterns on the dice.
</t>
    </r>
  </si>
  <si>
    <t>Prereqquisite standards in Pre-K include fluently add and subtract within 5.  This would include demonstrating an understanding of addition and subtractcion within 5.  Concept 1: Explore Addition and Subtraction a-e will be prerequisite knowledge that working with individual students through questioning or interviews would determine if this knowledge is present or if review is necessary.</t>
  </si>
  <si>
    <t>Each place of a base-ten numeral represents a base-ten unit:  ones, tens, tenths, hhundredths, etc.  The digit in the place represents 0 to 0 of those units.  Because ten like units make a unit of the next highest value, only ten digits are needed to represent any quantity in base ten.  The basic unit is a one (represented by the rightmost p.ace for whole numbers). In learning about whole numbers, children learn that ten ones compose a new kind of unit called a ten.  They understand two-digit numbers as composed of tens and ones, and use this understanding in computations, decomposing 1 ten into 10 ones and composing a ten from 10 ones.  The power of the base-ten system is in repreated bundling by ten:  10 tens make a unit called a hundred.  Repeating this process of craeting new units by bundling in groups of ten creates united called thousand, ten thousand, hundred thousand.... (NBT Progression document page 2) http://commoncoretools.me/wp-content/uploads/2015/03/ccss_progression_nbp_k5_2015_03_16.pdf 
A common misunderstanding is that working with number within 10 does not include thinking about and learning about place value.  The ones digit is a place in the base-ten units.  in the standards, the work within include 10 so the standards is demonstrate undrestnading of additon and subtraction within 10 using place value so all numbers 0-9 in the ones place and also the bundling of ten like units to make a 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</si>
</sst>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rgb="FF000000"/>
      <name val="Arial"/>
      <family val="2"/>
    </font>
    <font>
      <sz val="11"/>
      <color rgb="FF000000"/>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u/>
      <sz val="10"/>
      <color rgb="FF0000EE"/>
      <name val="Arial"/>
      <family val="2"/>
    </font>
    <font>
      <sz val="10"/>
      <color rgb="FF996600"/>
      <name val="Arial"/>
      <family val="2"/>
    </font>
    <font>
      <sz val="10"/>
      <color rgb="FF333333"/>
      <name val="Arial"/>
      <family val="2"/>
    </font>
    <font>
      <b/>
      <sz val="11"/>
      <color rgb="FF000000"/>
      <name val="Arial"/>
      <family val="2"/>
    </font>
    <font>
      <b/>
      <sz val="11"/>
      <color rgb="FF000000"/>
      <name val="Cambria"/>
      <family val="1"/>
    </font>
    <font>
      <b/>
      <sz val="11"/>
      <color rgb="FF000000"/>
      <name val="Calibri"/>
      <family val="2"/>
    </font>
    <font>
      <u/>
      <sz val="11"/>
      <color rgb="FF0000FF"/>
      <name val="Calibri"/>
      <family val="2"/>
    </font>
    <font>
      <sz val="11"/>
      <color rgb="FF000000"/>
      <name val="Calibri"/>
      <family val="2"/>
    </font>
    <font>
      <strike/>
      <sz val="11"/>
      <color rgb="FF000000"/>
      <name val="Arial"/>
      <family val="2"/>
    </font>
    <font>
      <b/>
      <u/>
      <sz val="11"/>
      <color rgb="FF0000FF"/>
      <name val="Arial"/>
      <family val="2"/>
    </font>
    <font>
      <sz val="10"/>
      <color rgb="FF000000"/>
      <name val="Arial"/>
      <family val="2"/>
    </font>
    <font>
      <u/>
      <sz val="10"/>
      <color rgb="FF0000FF"/>
      <name val="Arial"/>
      <family val="2"/>
    </font>
    <font>
      <i/>
      <sz val="11"/>
      <color rgb="FF000000"/>
      <name val="Cambria"/>
      <family val="1"/>
    </font>
    <font>
      <sz val="11"/>
      <color rgb="FF000000"/>
      <name val="Cambria"/>
      <family val="1"/>
    </font>
    <font>
      <u/>
      <sz val="11"/>
      <color rgb="FF0000FF"/>
      <name val="Cambria"/>
      <family val="1"/>
    </font>
    <font>
      <sz val="11"/>
      <color rgb="FFFF0000"/>
      <name val="Cambria"/>
      <family val="1"/>
    </font>
    <font>
      <i/>
      <sz val="10"/>
      <color rgb="FF000000"/>
      <name val="Arial"/>
      <family val="2"/>
    </font>
    <font>
      <b/>
      <u/>
      <sz val="11"/>
      <color rgb="FF0000EE"/>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4CCCC"/>
        <bgColor rgb="FFF4CCCC"/>
      </patternFill>
    </fill>
    <fill>
      <patternFill patternType="solid">
        <fgColor rgb="FFFFCCFF"/>
        <bgColor rgb="FFFFCCFF"/>
      </patternFill>
    </fill>
    <fill>
      <patternFill patternType="solid">
        <fgColor rgb="FFFFFFFF"/>
        <bgColor rgb="FFFFFFFF"/>
      </patternFill>
    </fill>
    <fill>
      <patternFill patternType="solid">
        <fgColor rgb="FFD9D9D9"/>
        <bgColor rgb="FFD9D9D9"/>
      </patternFill>
    </fill>
    <fill>
      <patternFill patternType="solid">
        <fgColor rgb="FFB6D7A8"/>
        <bgColor rgb="FFB6D7A8"/>
      </patternFill>
    </fill>
    <fill>
      <patternFill patternType="solid">
        <fgColor rgb="FFC9DAF8"/>
        <bgColor rgb="FFC9DAF8"/>
      </patternFill>
    </fill>
    <fill>
      <patternFill patternType="solid">
        <fgColor rgb="FFFFFF00"/>
        <bgColor rgb="FFFFFF00"/>
      </patternFill>
    </fill>
    <fill>
      <patternFill patternType="solid">
        <fgColor rgb="FFF3F3F3"/>
        <bgColor rgb="FFF3F3F3"/>
      </patternFill>
    </fill>
    <fill>
      <patternFill patternType="solid">
        <fgColor theme="5" tint="0.59999389629810485"/>
        <bgColor indexed="64"/>
      </patternFill>
    </fill>
    <fill>
      <patternFill patternType="solid">
        <fgColor rgb="FFFFFFFF"/>
        <bgColor indexed="64"/>
      </patternFill>
    </fill>
  </fills>
  <borders count="3">
    <border>
      <left/>
      <right/>
      <top/>
      <bottom/>
      <diagonal/>
    </border>
    <border>
      <left style="thin">
        <color rgb="FF808080"/>
      </left>
      <right style="thin">
        <color rgb="FF808080"/>
      </right>
      <top style="thin">
        <color rgb="FF808080"/>
      </top>
      <bottom style="thin">
        <color rgb="FF808080"/>
      </bottom>
      <diagonal/>
    </border>
    <border>
      <left style="medium">
        <color rgb="FFCCCCCC"/>
      </left>
      <right style="medium">
        <color rgb="FFCCCCCC"/>
      </right>
      <top style="medium">
        <color rgb="FFCCCCCC"/>
      </top>
      <bottom style="medium">
        <color rgb="FFCCCCCC"/>
      </bottom>
      <diagonal/>
    </border>
  </borders>
  <cellStyleXfs count="18">
    <xf numFmtId="0" fontId="0" fillId="0" borderId="0"/>
    <xf numFmtId="0" fontId="9" fillId="0" borderId="0"/>
    <xf numFmtId="0" fontId="10" fillId="0" borderId="0"/>
    <xf numFmtId="0" fontId="7" fillId="7" borderId="0"/>
    <xf numFmtId="0" fontId="4" fillId="5" borderId="0"/>
    <xf numFmtId="0" fontId="12" fillId="8" borderId="0"/>
    <xf numFmtId="0" fontId="13" fillId="8" borderId="1"/>
    <xf numFmtId="0" fontId="2" fillId="0" borderId="0"/>
    <xf numFmtId="0" fontId="3" fillId="2" borderId="0"/>
    <xf numFmtId="0" fontId="3" fillId="3" borderId="0"/>
    <xf numFmtId="0" fontId="2" fillId="4" borderId="0"/>
    <xf numFmtId="0" fontId="5" fillId="6" borderId="0"/>
    <xf numFmtId="0" fontId="6" fillId="0" borderId="0"/>
    <xf numFmtId="0" fontId="8" fillId="0" borderId="0"/>
    <xf numFmtId="0" fontId="11" fillId="0" borderId="0"/>
    <xf numFmtId="0" fontId="1" fillId="0" borderId="0"/>
    <xf numFmtId="0" fontId="1" fillId="0" borderId="0"/>
    <xf numFmtId="0" fontId="4" fillId="0" borderId="0"/>
  </cellStyleXfs>
  <cellXfs count="65">
    <xf numFmtId="0" fontId="0" fillId="0" borderId="0" xfId="0"/>
    <xf numFmtId="0" fontId="0" fillId="0" borderId="0" xfId="0" applyFont="1" applyAlignment="1">
      <alignment vertical="top"/>
    </xf>
    <xf numFmtId="0" fontId="14" fillId="0" borderId="0" xfId="0" applyFont="1" applyAlignment="1">
      <alignment horizontal="center" vertical="top" wrapText="1"/>
    </xf>
    <xf numFmtId="0" fontId="14" fillId="0" borderId="0" xfId="0" applyFont="1" applyAlignment="1">
      <alignment horizontal="center" vertical="top"/>
    </xf>
    <xf numFmtId="0" fontId="0" fillId="0" borderId="0" xfId="0" applyFont="1" applyAlignment="1">
      <alignment vertical="top" wrapText="1"/>
    </xf>
    <xf numFmtId="0" fontId="18" fillId="0" borderId="0" xfId="0" applyFont="1" applyBorder="1" applyAlignment="1"/>
    <xf numFmtId="0" fontId="19" fillId="0" borderId="0" xfId="0" applyFont="1" applyAlignment="1">
      <alignment vertical="top"/>
    </xf>
    <xf numFmtId="0" fontId="2" fillId="11" borderId="0" xfId="0" applyFont="1" applyFill="1" applyAlignment="1">
      <alignment horizontal="center" vertical="top" wrapText="1"/>
    </xf>
    <xf numFmtId="0" fontId="14" fillId="12" borderId="0" xfId="0" applyFont="1" applyFill="1" applyAlignment="1">
      <alignment horizontal="center" vertical="top" wrapText="1"/>
    </xf>
    <xf numFmtId="0" fontId="21" fillId="0" borderId="0" xfId="0" applyFont="1" applyAlignment="1">
      <alignment vertical="top" wrapText="1"/>
    </xf>
    <xf numFmtId="0" fontId="2" fillId="11" borderId="0" xfId="0" applyFont="1" applyFill="1" applyAlignment="1">
      <alignment horizontal="left" vertical="top" wrapText="1"/>
    </xf>
    <xf numFmtId="0" fontId="14" fillId="14" borderId="0" xfId="0" applyFont="1" applyFill="1" applyAlignment="1">
      <alignment horizontal="center" vertical="top" wrapText="1"/>
    </xf>
    <xf numFmtId="0" fontId="14" fillId="15" borderId="0" xfId="0" applyFont="1" applyFill="1" applyAlignment="1">
      <alignment horizontal="center" vertical="top" wrapText="1"/>
    </xf>
    <xf numFmtId="0" fontId="22" fillId="0" borderId="0" xfId="0" applyFont="1" applyAlignment="1">
      <alignment vertical="top" wrapText="1"/>
    </xf>
    <xf numFmtId="0" fontId="21" fillId="0" borderId="0" xfId="0" applyFont="1" applyAlignment="1">
      <alignment horizontal="left" vertical="top" wrapText="1"/>
    </xf>
    <xf numFmtId="0" fontId="2" fillId="0" borderId="0" xfId="0" applyFont="1" applyAlignment="1">
      <alignment vertical="top" wrapText="1"/>
    </xf>
    <xf numFmtId="0" fontId="15" fillId="11" borderId="0" xfId="0" applyFont="1" applyFill="1" applyAlignment="1">
      <alignment horizontal="center" vertical="top" wrapText="1"/>
    </xf>
    <xf numFmtId="0" fontId="15" fillId="12" borderId="0" xfId="0" applyFont="1" applyFill="1" applyAlignment="1">
      <alignment horizontal="center" vertical="top" wrapText="1"/>
    </xf>
    <xf numFmtId="0" fontId="24" fillId="0" borderId="0" xfId="0" applyFont="1" applyAlignment="1">
      <alignment vertical="top" wrapText="1"/>
    </xf>
    <xf numFmtId="0" fontId="14" fillId="0" borderId="0" xfId="0" applyFont="1" applyAlignment="1">
      <alignment vertical="top" wrapText="1"/>
    </xf>
    <xf numFmtId="0" fontId="15" fillId="16" borderId="0" xfId="0" applyFont="1" applyFill="1" applyAlignment="1">
      <alignment horizontal="center" vertical="top" wrapText="1"/>
    </xf>
    <xf numFmtId="0" fontId="15" fillId="14" borderId="0" xfId="0" applyFont="1" applyFill="1" applyAlignment="1">
      <alignment horizontal="center" vertical="top" wrapText="1"/>
    </xf>
    <xf numFmtId="0" fontId="15" fillId="15" borderId="0" xfId="0" applyFont="1" applyFill="1" applyAlignment="1">
      <alignment horizontal="center" vertical="top" wrapText="1"/>
    </xf>
    <xf numFmtId="0" fontId="25" fillId="0" borderId="0" xfId="0" applyFont="1" applyAlignment="1">
      <alignment vertical="top" wrapText="1"/>
    </xf>
    <xf numFmtId="0" fontId="21" fillId="11" borderId="0" xfId="0" applyFont="1" applyFill="1" applyAlignment="1">
      <alignment horizontal="left" vertical="top" wrapText="1"/>
    </xf>
    <xf numFmtId="0" fontId="21" fillId="11" borderId="0" xfId="0" applyFont="1" applyFill="1" applyAlignment="1">
      <alignment vertical="top" wrapText="1"/>
    </xf>
    <xf numFmtId="0" fontId="21" fillId="11" borderId="0" xfId="0" applyFont="1" applyFill="1" applyAlignment="1">
      <alignment vertical="top"/>
    </xf>
    <xf numFmtId="0" fontId="21" fillId="0" borderId="0" xfId="0" applyFont="1" applyAlignment="1">
      <alignment vertical="top"/>
    </xf>
    <xf numFmtId="0" fontId="14" fillId="12" borderId="0" xfId="0" applyFont="1" applyFill="1" applyAlignment="1">
      <alignment horizontal="center" vertical="top"/>
    </xf>
    <xf numFmtId="0" fontId="2" fillId="16" borderId="0" xfId="0" applyFont="1" applyFill="1" applyAlignment="1">
      <alignment horizontal="center" vertical="top"/>
    </xf>
    <xf numFmtId="0" fontId="22" fillId="0" borderId="0" xfId="0" applyFont="1" applyAlignment="1">
      <alignment vertical="top"/>
    </xf>
    <xf numFmtId="0" fontId="2" fillId="0" borderId="0" xfId="0" applyFont="1" applyAlignment="1">
      <alignment vertical="top"/>
    </xf>
    <xf numFmtId="0" fontId="2" fillId="11" borderId="0" xfId="0" applyFont="1" applyFill="1" applyAlignment="1">
      <alignment horizontal="center" vertical="top"/>
    </xf>
    <xf numFmtId="0" fontId="2" fillId="12" borderId="0" xfId="0" applyFont="1" applyFill="1" applyAlignment="1">
      <alignment horizontal="center" vertical="top" wrapText="1"/>
    </xf>
    <xf numFmtId="0" fontId="2" fillId="12" borderId="0" xfId="0" applyFont="1" applyFill="1" applyAlignment="1">
      <alignment horizontal="center" vertical="top"/>
    </xf>
    <xf numFmtId="0" fontId="2" fillId="14" borderId="0" xfId="0" applyFont="1" applyFill="1" applyAlignment="1">
      <alignment horizontal="center" vertical="top" wrapText="1"/>
    </xf>
    <xf numFmtId="0" fontId="2" fillId="15" borderId="0" xfId="0" applyFont="1" applyFill="1" applyAlignment="1">
      <alignment horizontal="center" vertical="top" wrapText="1"/>
    </xf>
    <xf numFmtId="0" fontId="2" fillId="0" borderId="0" xfId="0" applyFont="1" applyAlignment="1">
      <alignment horizontal="center" vertical="top" wrapText="1"/>
    </xf>
    <xf numFmtId="0" fontId="11" fillId="0" borderId="0" xfId="14"/>
    <xf numFmtId="0" fontId="14" fillId="13" borderId="0" xfId="0" applyFont="1" applyFill="1" applyBorder="1" applyAlignment="1">
      <alignment horizontal="center" vertical="top" wrapText="1"/>
    </xf>
    <xf numFmtId="0" fontId="21" fillId="0" borderId="0" xfId="0" applyFont="1" applyFill="1" applyBorder="1" applyAlignment="1">
      <alignment vertical="top" wrapText="1"/>
    </xf>
    <xf numFmtId="0" fontId="21" fillId="0" borderId="0" xfId="0" applyFont="1" applyFill="1" applyBorder="1" applyAlignment="1">
      <alignment horizontal="left" vertical="top" wrapText="1"/>
    </xf>
    <xf numFmtId="0" fontId="2" fillId="0" borderId="2" xfId="0" applyFont="1" applyBorder="1" applyAlignment="1">
      <alignment vertical="top" wrapText="1"/>
    </xf>
    <xf numFmtId="0" fontId="2" fillId="18" borderId="2" xfId="0" applyFont="1" applyFill="1" applyBorder="1" applyAlignment="1">
      <alignment wrapText="1"/>
    </xf>
    <xf numFmtId="0" fontId="21" fillId="0" borderId="0" xfId="0" applyFont="1" applyFill="1" applyAlignment="1">
      <alignment vertical="top" wrapText="1"/>
    </xf>
    <xf numFmtId="0" fontId="14" fillId="0" borderId="0" xfId="0" applyFont="1" applyFill="1" applyAlignment="1">
      <alignment horizontal="center" vertical="top" wrapText="1"/>
    </xf>
    <xf numFmtId="0" fontId="20" fillId="10" borderId="0" xfId="0" applyFont="1" applyFill="1" applyBorder="1" applyAlignment="1">
      <alignment horizontal="center" vertical="top"/>
    </xf>
    <xf numFmtId="0" fontId="0" fillId="0" borderId="0" xfId="0" applyFill="1" applyBorder="1"/>
    <xf numFmtId="0" fontId="10" fillId="0" borderId="0" xfId="0" applyFont="1" applyFill="1" applyBorder="1" applyAlignment="1">
      <alignment horizontal="center" vertical="top" wrapText="1"/>
    </xf>
    <xf numFmtId="0" fontId="16" fillId="9" borderId="0" xfId="0" applyFont="1" applyFill="1" applyBorder="1" applyAlignment="1">
      <alignment horizontal="center"/>
    </xf>
    <xf numFmtId="0" fontId="17" fillId="0" borderId="0" xfId="0" applyFont="1" applyFill="1" applyBorder="1" applyAlignment="1">
      <alignment wrapText="1"/>
    </xf>
    <xf numFmtId="0" fontId="14" fillId="10" borderId="0" xfId="0" applyFont="1" applyFill="1" applyBorder="1" applyAlignment="1">
      <alignment horizontal="center" vertical="top"/>
    </xf>
    <xf numFmtId="0" fontId="14" fillId="13" borderId="0" xfId="0" applyFont="1" applyFill="1" applyBorder="1" applyAlignment="1">
      <alignment horizontal="center" vertical="top" wrapText="1"/>
    </xf>
    <xf numFmtId="0" fontId="21" fillId="0" borderId="0" xfId="0" applyFont="1" applyFill="1" applyBorder="1" applyAlignment="1">
      <alignment vertical="top" wrapText="1"/>
    </xf>
    <xf numFmtId="0" fontId="14" fillId="9" borderId="0" xfId="0" applyFont="1" applyFill="1" applyBorder="1" applyAlignment="1">
      <alignment horizontal="center" vertical="top" wrapText="1"/>
    </xf>
    <xf numFmtId="0" fontId="21" fillId="0" borderId="0" xfId="0" applyFont="1" applyFill="1" applyBorder="1" applyAlignment="1">
      <alignment horizontal="left" vertical="top" wrapText="1"/>
    </xf>
    <xf numFmtId="0" fontId="28" fillId="17" borderId="0" xfId="14" applyFont="1" applyFill="1" applyAlignment="1">
      <alignment horizontal="center"/>
    </xf>
    <xf numFmtId="0" fontId="21" fillId="11" borderId="0" xfId="0" applyFont="1" applyFill="1" applyBorder="1" applyAlignment="1">
      <alignment horizontal="left" vertical="top" wrapText="1"/>
    </xf>
    <xf numFmtId="0" fontId="15" fillId="13" borderId="0" xfId="0" applyFont="1" applyFill="1" applyBorder="1" applyAlignment="1">
      <alignment horizontal="center" vertical="top" wrapText="1"/>
    </xf>
    <xf numFmtId="0" fontId="24" fillId="0" borderId="0" xfId="0" applyFont="1" applyFill="1" applyBorder="1" applyAlignment="1">
      <alignment vertical="top" wrapText="1"/>
    </xf>
    <xf numFmtId="0" fontId="21" fillId="11" borderId="0" xfId="0" applyFont="1" applyFill="1" applyBorder="1" applyAlignment="1">
      <alignment vertical="top" wrapText="1"/>
    </xf>
    <xf numFmtId="0" fontId="14" fillId="9" borderId="0" xfId="0" applyFont="1" applyFill="1" applyBorder="1" applyAlignment="1">
      <alignment horizontal="center" vertical="top"/>
    </xf>
    <xf numFmtId="0" fontId="2" fillId="13" borderId="0" xfId="0" applyFont="1" applyFill="1" applyBorder="1" applyAlignment="1">
      <alignment horizontal="center" vertical="top" wrapText="1"/>
    </xf>
    <xf numFmtId="0" fontId="2" fillId="9" borderId="0" xfId="0" applyFont="1" applyFill="1" applyBorder="1" applyAlignment="1">
      <alignment horizontal="center" vertical="top"/>
    </xf>
    <xf numFmtId="0" fontId="27" fillId="0" borderId="0" xfId="0" applyFont="1" applyFill="1" applyBorder="1" applyAlignment="1">
      <alignment vertical="top" wrapText="1"/>
    </xf>
  </cellXfs>
  <cellStyles count="18">
    <cellStyle name="Accent" xfId="7" xr:uid="{00000000-0005-0000-0000-000000000000}"/>
    <cellStyle name="Accent 1" xfId="8" xr:uid="{00000000-0005-0000-0000-000001000000}"/>
    <cellStyle name="Accent 2" xfId="9" xr:uid="{00000000-0005-0000-0000-000002000000}"/>
    <cellStyle name="Accent 3" xfId="10" xr:uid="{00000000-0005-0000-0000-000003000000}"/>
    <cellStyle name="Bad" xfId="4" builtinId="27" customBuiltin="1"/>
    <cellStyle name="Error" xfId="11" xr:uid="{00000000-0005-0000-0000-000005000000}"/>
    <cellStyle name="Footnote" xfId="12" xr:uid="{00000000-0005-0000-0000-000006000000}"/>
    <cellStyle name="Good" xfId="3" builtinId="26" customBuiltin="1"/>
    <cellStyle name="Heading" xfId="13" xr:uid="{00000000-0005-0000-0000-000008000000}"/>
    <cellStyle name="Heading 1" xfId="1" builtinId="16" customBuiltin="1"/>
    <cellStyle name="Heading 2" xfId="2" builtinId="17" customBuiltin="1"/>
    <cellStyle name="Hyperlink" xfId="14" xr:uid="{00000000-0005-0000-0000-00000B000000}"/>
    <cellStyle name="Neutral" xfId="5" builtinId="28" customBuiltin="1"/>
    <cellStyle name="Normal" xfId="0" builtinId="0" customBuiltin="1"/>
    <cellStyle name="Note" xfId="6" builtinId="10" customBuiltin="1"/>
    <cellStyle name="Status" xfId="15" xr:uid="{00000000-0005-0000-0000-00000F000000}"/>
    <cellStyle name="Text" xfId="16" xr:uid="{00000000-0005-0000-0000-000010000000}"/>
    <cellStyle name="Warning" xfId="17" xr:uid="{00000000-0005-0000-0000-00001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104775</xdr:colOff>
      <xdr:row>25</xdr:row>
      <xdr:rowOff>381</xdr:rowOff>
    </xdr:from>
    <xdr:ext cx="10591546" cy="3304793"/>
    <xdr:pic>
      <xdr:nvPicPr>
        <xdr:cNvPr id="2" name="image1.png">
          <a:extLst>
            <a:ext uri="{FF2B5EF4-FFF2-40B4-BE49-F238E27FC236}">
              <a16:creationId xmlns:a16="http://schemas.microsoft.com/office/drawing/2014/main" id="{0C48C4F9-9CEC-4F3D-92C0-BD8DE4E000E2}"/>
            </a:ext>
          </a:extLst>
        </xdr:cNvPr>
        <xdr:cNvPicPr>
          <a:picLocks noChangeAspect="1"/>
        </xdr:cNvPicPr>
      </xdr:nvPicPr>
      <xdr:blipFill>
        <a:blip xmlns:r="http://schemas.openxmlformats.org/officeDocument/2006/relationships" r:embed="rId1">
          <a:lum/>
          <a:alphaModFix/>
        </a:blip>
        <a:srcRect/>
        <a:stretch>
          <a:fillRect/>
        </a:stretch>
      </xdr:blipFill>
      <xdr:spPr>
        <a:xfrm>
          <a:off x="104775" y="4572381"/>
          <a:ext cx="10591546" cy="3304793"/>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228472</xdr:colOff>
      <xdr:row>7</xdr:row>
      <xdr:rowOff>3228975</xdr:rowOff>
    </xdr:from>
    <xdr:ext cx="5190870" cy="552196"/>
    <xdr:pic>
      <xdr:nvPicPr>
        <xdr:cNvPr id="2" name="Shape 3">
          <a:extLst>
            <a:ext uri="{FF2B5EF4-FFF2-40B4-BE49-F238E27FC236}">
              <a16:creationId xmlns:a16="http://schemas.microsoft.com/office/drawing/2014/main" id="{81730EED-AF13-46F3-9595-94810D567017}"/>
            </a:ext>
          </a:extLst>
        </xdr:cNvPr>
        <xdr:cNvPicPr>
          <a:picLocks noChangeAspect="1"/>
        </xdr:cNvPicPr>
      </xdr:nvPicPr>
      <xdr:blipFill>
        <a:blip xmlns:r="http://schemas.openxmlformats.org/officeDocument/2006/relationships" r:embed="rId1">
          <a:lum/>
          <a:alphaModFix/>
        </a:blip>
        <a:srcRect/>
        <a:stretch>
          <a:fillRect/>
        </a:stretch>
      </xdr:blipFill>
      <xdr:spPr>
        <a:xfrm>
          <a:off x="228472" y="8791575"/>
          <a:ext cx="5190870" cy="552196"/>
        </a:xfrm>
        <a:prstGeom prst="rect">
          <a:avLst/>
        </a:prstGeom>
        <a:noFill/>
        <a:ln>
          <a:noFill/>
        </a:ln>
      </xdr:spPr>
    </xdr:pic>
    <xdr:clientData/>
  </xdr:oneCellAnchor>
  <xdr:oneCellAnchor>
    <xdr:from>
      <xdr:col>1</xdr:col>
      <xdr:colOff>3085973</xdr:colOff>
      <xdr:row>7</xdr:row>
      <xdr:rowOff>3677030</xdr:rowOff>
    </xdr:from>
    <xdr:ext cx="1552321" cy="495045"/>
    <xdr:pic>
      <xdr:nvPicPr>
        <xdr:cNvPr id="3" name="image2.png">
          <a:extLst>
            <a:ext uri="{FF2B5EF4-FFF2-40B4-BE49-F238E27FC236}">
              <a16:creationId xmlns:a16="http://schemas.microsoft.com/office/drawing/2014/main" id="{371F875D-0C71-4F30-8DB7-9970383DA3B9}"/>
            </a:ext>
          </a:extLst>
        </xdr:cNvPr>
        <xdr:cNvPicPr>
          <a:picLocks noChangeAspect="1"/>
        </xdr:cNvPicPr>
      </xdr:nvPicPr>
      <xdr:blipFill>
        <a:blip xmlns:r="http://schemas.openxmlformats.org/officeDocument/2006/relationships" r:embed="rId2">
          <a:lum/>
          <a:alphaModFix/>
        </a:blip>
        <a:srcRect/>
        <a:stretch>
          <a:fillRect/>
        </a:stretch>
      </xdr:blipFill>
      <xdr:spPr>
        <a:xfrm>
          <a:off x="6257798" y="9239630"/>
          <a:ext cx="1552321" cy="495045"/>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1095248</xdr:colOff>
      <xdr:row>8</xdr:row>
      <xdr:rowOff>552195</xdr:rowOff>
    </xdr:from>
    <xdr:ext cx="1599819" cy="304545"/>
    <xdr:pic>
      <xdr:nvPicPr>
        <xdr:cNvPr id="2" name="Shape 4">
          <a:extLst>
            <a:ext uri="{FF2B5EF4-FFF2-40B4-BE49-F238E27FC236}">
              <a16:creationId xmlns:a16="http://schemas.microsoft.com/office/drawing/2014/main" id="{D5B34710-4E16-4539-B6D7-4B99D9F8753D}"/>
            </a:ext>
          </a:extLst>
        </xdr:cNvPr>
        <xdr:cNvPicPr>
          <a:picLocks noChangeAspect="1"/>
        </xdr:cNvPicPr>
      </xdr:nvPicPr>
      <xdr:blipFill>
        <a:blip xmlns:r="http://schemas.openxmlformats.org/officeDocument/2006/relationships" r:embed="rId1">
          <a:lum/>
          <a:alphaModFix/>
        </a:blip>
        <a:srcRect/>
        <a:stretch>
          <a:fillRect/>
        </a:stretch>
      </xdr:blipFill>
      <xdr:spPr>
        <a:xfrm>
          <a:off x="1095248" y="4124070"/>
          <a:ext cx="1599819" cy="304545"/>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905002</xdr:colOff>
      <xdr:row>9</xdr:row>
      <xdr:rowOff>295148</xdr:rowOff>
    </xdr:from>
    <xdr:ext cx="1066292" cy="456819"/>
    <xdr:pic>
      <xdr:nvPicPr>
        <xdr:cNvPr id="2" name="Shape 5">
          <a:extLst>
            <a:ext uri="{FF2B5EF4-FFF2-40B4-BE49-F238E27FC236}">
              <a16:creationId xmlns:a16="http://schemas.microsoft.com/office/drawing/2014/main" id="{FA5A0C6E-67BA-4C3A-AEB3-BBA95CCF7E25}"/>
            </a:ext>
          </a:extLst>
        </xdr:cNvPr>
        <xdr:cNvPicPr>
          <a:picLocks noChangeAspect="1"/>
        </xdr:cNvPicPr>
      </xdr:nvPicPr>
      <xdr:blipFill>
        <a:blip xmlns:r="http://schemas.openxmlformats.org/officeDocument/2006/relationships" r:embed="rId1">
          <a:lum/>
          <a:alphaModFix/>
        </a:blip>
        <a:srcRect/>
        <a:stretch>
          <a:fillRect/>
        </a:stretch>
      </xdr:blipFill>
      <xdr:spPr>
        <a:xfrm>
          <a:off x="4172077" y="3362198"/>
          <a:ext cx="1066292" cy="456819"/>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1685925</xdr:colOff>
      <xdr:row>10</xdr:row>
      <xdr:rowOff>304673</xdr:rowOff>
    </xdr:from>
    <xdr:ext cx="894969" cy="332994"/>
    <xdr:pic>
      <xdr:nvPicPr>
        <xdr:cNvPr id="2" name="Shape 6">
          <a:extLst>
            <a:ext uri="{FF2B5EF4-FFF2-40B4-BE49-F238E27FC236}">
              <a16:creationId xmlns:a16="http://schemas.microsoft.com/office/drawing/2014/main" id="{F4723CE5-A24D-4D97-8C61-E5F9C5C2BC08}"/>
            </a:ext>
          </a:extLst>
        </xdr:cNvPr>
        <xdr:cNvPicPr>
          <a:picLocks noChangeAspect="1"/>
        </xdr:cNvPicPr>
      </xdr:nvPicPr>
      <xdr:blipFill>
        <a:blip xmlns:r="http://schemas.openxmlformats.org/officeDocument/2006/relationships" r:embed="rId1">
          <a:lum/>
          <a:alphaModFix/>
        </a:blip>
        <a:srcRect/>
        <a:stretch>
          <a:fillRect/>
        </a:stretch>
      </xdr:blipFill>
      <xdr:spPr>
        <a:xfrm>
          <a:off x="4810125" y="6067298"/>
          <a:ext cx="894969" cy="332994"/>
        </a:xfrm>
        <a:prstGeom prst="rect">
          <a:avLst/>
        </a:prstGeom>
        <a:noFill/>
        <a:ln>
          <a:noFill/>
        </a:ln>
      </xdr:spPr>
    </xdr:pic>
    <xdr:clientData/>
  </xdr:oneCellAnchor>
  <xdr:oneCellAnchor>
    <xdr:from>
      <xdr:col>1</xdr:col>
      <xdr:colOff>1447800</xdr:colOff>
      <xdr:row>10</xdr:row>
      <xdr:rowOff>1038352</xdr:rowOff>
    </xdr:from>
    <xdr:ext cx="1352169" cy="304545"/>
    <xdr:pic>
      <xdr:nvPicPr>
        <xdr:cNvPr id="3" name="Shape 7">
          <a:extLst>
            <a:ext uri="{FF2B5EF4-FFF2-40B4-BE49-F238E27FC236}">
              <a16:creationId xmlns:a16="http://schemas.microsoft.com/office/drawing/2014/main" id="{17BA743E-F623-4880-9093-26D6B7B80A66}"/>
            </a:ext>
          </a:extLst>
        </xdr:cNvPr>
        <xdr:cNvPicPr>
          <a:picLocks noChangeAspect="1"/>
        </xdr:cNvPicPr>
      </xdr:nvPicPr>
      <xdr:blipFill>
        <a:blip xmlns:r="http://schemas.openxmlformats.org/officeDocument/2006/relationships" r:embed="rId2">
          <a:lum/>
          <a:alphaModFix/>
        </a:blip>
        <a:srcRect/>
        <a:stretch>
          <a:fillRect/>
        </a:stretch>
      </xdr:blipFill>
      <xdr:spPr>
        <a:xfrm>
          <a:off x="4572000" y="6800977"/>
          <a:ext cx="1352169" cy="304545"/>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1590802</xdr:colOff>
      <xdr:row>10</xdr:row>
      <xdr:rowOff>305054</xdr:rowOff>
    </xdr:from>
    <xdr:ext cx="447421" cy="533146"/>
    <xdr:pic>
      <xdr:nvPicPr>
        <xdr:cNvPr id="2" name="Shape 8">
          <a:extLst>
            <a:ext uri="{FF2B5EF4-FFF2-40B4-BE49-F238E27FC236}">
              <a16:creationId xmlns:a16="http://schemas.microsoft.com/office/drawing/2014/main" id="{F876F390-C4D5-4381-8542-8F7079386399}"/>
            </a:ext>
          </a:extLst>
        </xdr:cNvPr>
        <xdr:cNvPicPr>
          <a:picLocks noChangeAspect="1"/>
        </xdr:cNvPicPr>
      </xdr:nvPicPr>
      <xdr:blipFill>
        <a:blip xmlns:r="http://schemas.openxmlformats.org/officeDocument/2006/relationships" r:embed="rId1">
          <a:lum/>
          <a:alphaModFix/>
        </a:blip>
        <a:srcRect/>
        <a:stretch>
          <a:fillRect/>
        </a:stretch>
      </xdr:blipFill>
      <xdr:spPr>
        <a:xfrm>
          <a:off x="5057902" y="5105654"/>
          <a:ext cx="447421" cy="533146"/>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illustrativemathematics.org/" TargetMode="External"/><Relationship Id="rId7" Type="http://schemas.openxmlformats.org/officeDocument/2006/relationships/hyperlink" Target="http://gfletchy.com/" TargetMode="External"/><Relationship Id="rId2" Type="http://schemas.openxmlformats.org/officeDocument/2006/relationships/hyperlink" Target="http://illustrativemathematics.org/" TargetMode="External"/><Relationship Id="rId1" Type="http://schemas.openxmlformats.org/officeDocument/2006/relationships/hyperlink" Target="http://k-5mathteachingresources.com/" TargetMode="External"/><Relationship Id="rId6" Type="http://schemas.openxmlformats.org/officeDocument/2006/relationships/hyperlink" Target="http://illustrativemathematics.org/" TargetMode="External"/><Relationship Id="rId5" Type="http://schemas.openxmlformats.org/officeDocument/2006/relationships/hyperlink" Target="http://illustrativemathematics.org/" TargetMode="External"/><Relationship Id="rId4" Type="http://schemas.openxmlformats.org/officeDocument/2006/relationships/hyperlink" Target="http://k-5mathteachingresources.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illustrativemathematics.org/" TargetMode="External"/><Relationship Id="rId3" Type="http://schemas.openxmlformats.org/officeDocument/2006/relationships/hyperlink" Target="http://illustrativemathematics.org/" TargetMode="External"/><Relationship Id="rId7" Type="http://schemas.openxmlformats.org/officeDocument/2006/relationships/hyperlink" Target="http://illustrativemathematics.org/" TargetMode="External"/><Relationship Id="rId2" Type="http://schemas.openxmlformats.org/officeDocument/2006/relationships/hyperlink" Target="http://illustrativemathematics.org/" TargetMode="External"/><Relationship Id="rId1" Type="http://schemas.openxmlformats.org/officeDocument/2006/relationships/hyperlink" Target="http://k-5mathteachingresources.com/" TargetMode="External"/><Relationship Id="rId6" Type="http://schemas.openxmlformats.org/officeDocument/2006/relationships/hyperlink" Target="http://illustrativemathematics.org/" TargetMode="External"/><Relationship Id="rId11" Type="http://schemas.openxmlformats.org/officeDocument/2006/relationships/hyperlink" Target="http://gfletchy.com/" TargetMode="External"/><Relationship Id="rId5" Type="http://schemas.openxmlformats.org/officeDocument/2006/relationships/hyperlink" Target="http://k-5mathteachingresources.com/" TargetMode="External"/><Relationship Id="rId10" Type="http://schemas.openxmlformats.org/officeDocument/2006/relationships/hyperlink" Target="http://illustrativemathematics.org/" TargetMode="External"/><Relationship Id="rId4" Type="http://schemas.openxmlformats.org/officeDocument/2006/relationships/hyperlink" Target="http://k-5mathteachingresources.com/" TargetMode="External"/><Relationship Id="rId9" Type="http://schemas.openxmlformats.org/officeDocument/2006/relationships/hyperlink" Target="http://k-5mathteachingresources.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k-5mathteachingresources.com/" TargetMode="External"/><Relationship Id="rId2" Type="http://schemas.openxmlformats.org/officeDocument/2006/relationships/hyperlink" Target="http://k-5mathteachingresources.com/" TargetMode="External"/><Relationship Id="rId1" Type="http://schemas.openxmlformats.org/officeDocument/2006/relationships/hyperlink" Target="http://k-5mathteachingresources.com/" TargetMode="External"/><Relationship Id="rId5" Type="http://schemas.openxmlformats.org/officeDocument/2006/relationships/hyperlink" Target="http://gfletchy.com/" TargetMode="External"/><Relationship Id="rId4" Type="http://schemas.openxmlformats.org/officeDocument/2006/relationships/hyperlink" Target="http://k-5mathteachingresources.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illustrativemathematics.org/" TargetMode="External"/><Relationship Id="rId2" Type="http://schemas.openxmlformats.org/officeDocument/2006/relationships/hyperlink" Target="http://illustrativemathematics.org/" TargetMode="External"/><Relationship Id="rId1" Type="http://schemas.openxmlformats.org/officeDocument/2006/relationships/hyperlink" Target="http://k-5mathteachingresources.com/" TargetMode="External"/><Relationship Id="rId5" Type="http://schemas.openxmlformats.org/officeDocument/2006/relationships/hyperlink" Target="http://gfletchy.com/" TargetMode="External"/><Relationship Id="rId4" Type="http://schemas.openxmlformats.org/officeDocument/2006/relationships/hyperlink" Target="http://k-5mathteachingresources.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k-5mathteachingresources.com/" TargetMode="External"/><Relationship Id="rId3" Type="http://schemas.openxmlformats.org/officeDocument/2006/relationships/hyperlink" Target="http://k-5mathteachingresources.com/" TargetMode="External"/><Relationship Id="rId7" Type="http://schemas.openxmlformats.org/officeDocument/2006/relationships/hyperlink" Target="http://illustrativemathematics.org/" TargetMode="External"/><Relationship Id="rId12" Type="http://schemas.openxmlformats.org/officeDocument/2006/relationships/hyperlink" Target="http://gfletchy.com/" TargetMode="External"/><Relationship Id="rId2" Type="http://schemas.openxmlformats.org/officeDocument/2006/relationships/hyperlink" Target="http://k-5mathteachingresources.com/" TargetMode="External"/><Relationship Id="rId1" Type="http://schemas.openxmlformats.org/officeDocument/2006/relationships/hyperlink" Target="http://achievethecore.org/" TargetMode="External"/><Relationship Id="rId6" Type="http://schemas.openxmlformats.org/officeDocument/2006/relationships/hyperlink" Target="http://k-5mathteachingresources.com/" TargetMode="External"/><Relationship Id="rId11" Type="http://schemas.openxmlformats.org/officeDocument/2006/relationships/hyperlink" Target="http://gfletchy.com/" TargetMode="External"/><Relationship Id="rId5" Type="http://schemas.openxmlformats.org/officeDocument/2006/relationships/hyperlink" Target="http://k-5mathteachingresources.com/" TargetMode="External"/><Relationship Id="rId10" Type="http://schemas.openxmlformats.org/officeDocument/2006/relationships/hyperlink" Target="http://gfletchy.com/" TargetMode="External"/><Relationship Id="rId4" Type="http://schemas.openxmlformats.org/officeDocument/2006/relationships/hyperlink" Target="http://k-5mathteachingresources.com/" TargetMode="External"/><Relationship Id="rId9" Type="http://schemas.openxmlformats.org/officeDocument/2006/relationships/hyperlink" Target="http://gfletchy.com/"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k-5mathteachingresources.com/" TargetMode="External"/><Relationship Id="rId2" Type="http://schemas.openxmlformats.org/officeDocument/2006/relationships/hyperlink" Target="http://k-5mathteachingresources.com/" TargetMode="External"/><Relationship Id="rId1" Type="http://schemas.openxmlformats.org/officeDocument/2006/relationships/hyperlink" Target="http://k-5mathteachingresources.com/" TargetMode="External"/><Relationship Id="rId4" Type="http://schemas.openxmlformats.org/officeDocument/2006/relationships/hyperlink" Target="http://illustrativemathematics.org/"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illustrativemathematics.org/" TargetMode="External"/><Relationship Id="rId3" Type="http://schemas.openxmlformats.org/officeDocument/2006/relationships/hyperlink" Target="http://illustrativemathematics.org/" TargetMode="External"/><Relationship Id="rId7" Type="http://schemas.openxmlformats.org/officeDocument/2006/relationships/hyperlink" Target="http://illustrativemathematics.org/" TargetMode="External"/><Relationship Id="rId2" Type="http://schemas.openxmlformats.org/officeDocument/2006/relationships/hyperlink" Target="http://k-5mathteachingresources.com/" TargetMode="External"/><Relationship Id="rId1" Type="http://schemas.openxmlformats.org/officeDocument/2006/relationships/hyperlink" Target="http://k-5mathteachingresources.com/" TargetMode="External"/><Relationship Id="rId6" Type="http://schemas.openxmlformats.org/officeDocument/2006/relationships/hyperlink" Target="http://illustrativemathematics.org/" TargetMode="External"/><Relationship Id="rId5" Type="http://schemas.openxmlformats.org/officeDocument/2006/relationships/hyperlink" Target="http://k-5mathteachingresources.com/" TargetMode="External"/><Relationship Id="rId10" Type="http://schemas.openxmlformats.org/officeDocument/2006/relationships/drawing" Target="../drawings/drawing3.xml"/><Relationship Id="rId4" Type="http://schemas.openxmlformats.org/officeDocument/2006/relationships/hyperlink" Target="http://illustrativemathematics.org/" TargetMode="External"/><Relationship Id="rId9" Type="http://schemas.openxmlformats.org/officeDocument/2006/relationships/hyperlink" Target="http://gfletchy.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k-5mathteachingresources.com/" TargetMode="External"/><Relationship Id="rId3" Type="http://schemas.openxmlformats.org/officeDocument/2006/relationships/hyperlink" Target="http://k-5mathteachingresources.com/" TargetMode="External"/><Relationship Id="rId7" Type="http://schemas.openxmlformats.org/officeDocument/2006/relationships/hyperlink" Target="http://illustrativemathematics.org/" TargetMode="External"/><Relationship Id="rId2" Type="http://schemas.openxmlformats.org/officeDocument/2006/relationships/hyperlink" Target="http://illustrativemathematics.org/" TargetMode="External"/><Relationship Id="rId1" Type="http://schemas.openxmlformats.org/officeDocument/2006/relationships/hyperlink" Target="http://k-5mathteachingresources.com/" TargetMode="External"/><Relationship Id="rId6" Type="http://schemas.openxmlformats.org/officeDocument/2006/relationships/hyperlink" Target="http://illustrativemathematics.org/" TargetMode="External"/><Relationship Id="rId5" Type="http://schemas.openxmlformats.org/officeDocument/2006/relationships/hyperlink" Target="http://k-5mathteachingresources.com/" TargetMode="External"/><Relationship Id="rId4" Type="http://schemas.openxmlformats.org/officeDocument/2006/relationships/hyperlink" Target="http://k-5mathteachingresources.com/" TargetMode="External"/><Relationship Id="rId9"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3" Type="http://schemas.openxmlformats.org/officeDocument/2006/relationships/hyperlink" Target="http://k-5mathteachingresources.com/" TargetMode="External"/><Relationship Id="rId2" Type="http://schemas.openxmlformats.org/officeDocument/2006/relationships/hyperlink" Target="http://k-5mathteachingresources.com/" TargetMode="External"/><Relationship Id="rId1" Type="http://schemas.openxmlformats.org/officeDocument/2006/relationships/hyperlink" Target="http://k-5mathteachingresources.com/" TargetMode="External"/><Relationship Id="rId4"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8" Type="http://schemas.openxmlformats.org/officeDocument/2006/relationships/hyperlink" Target="http://k-5mathteachingresources.com/" TargetMode="External"/><Relationship Id="rId3" Type="http://schemas.openxmlformats.org/officeDocument/2006/relationships/hyperlink" Target="http://k-5mathteachingresources.com/" TargetMode="External"/><Relationship Id="rId7" Type="http://schemas.openxmlformats.org/officeDocument/2006/relationships/hyperlink" Target="http://illustrativemathematics.org/" TargetMode="External"/><Relationship Id="rId12" Type="http://schemas.openxmlformats.org/officeDocument/2006/relationships/printerSettings" Target="../printerSettings/printerSettings1.bin"/><Relationship Id="rId2" Type="http://schemas.openxmlformats.org/officeDocument/2006/relationships/hyperlink" Target="http://illustrativemathematics.org/" TargetMode="External"/><Relationship Id="rId1" Type="http://schemas.openxmlformats.org/officeDocument/2006/relationships/hyperlink" Target="http://k-5mathteachingresources.com/" TargetMode="External"/><Relationship Id="rId6" Type="http://schemas.openxmlformats.org/officeDocument/2006/relationships/hyperlink" Target="http://illustrativemathematics.org/" TargetMode="External"/><Relationship Id="rId11" Type="http://schemas.openxmlformats.org/officeDocument/2006/relationships/hyperlink" Target="http://gfletchy.com/" TargetMode="External"/><Relationship Id="rId5" Type="http://schemas.openxmlformats.org/officeDocument/2006/relationships/hyperlink" Target="http://illustrativemathematics.org/" TargetMode="External"/><Relationship Id="rId10" Type="http://schemas.openxmlformats.org/officeDocument/2006/relationships/hyperlink" Target="http://gfletchy.com/" TargetMode="External"/><Relationship Id="rId4" Type="http://schemas.openxmlformats.org/officeDocument/2006/relationships/hyperlink" Target="http://achievethecore.org/" TargetMode="External"/><Relationship Id="rId9" Type="http://schemas.openxmlformats.org/officeDocument/2006/relationships/hyperlink" Target="http://gfletchy.com/"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k-5mathteachingresources.com/" TargetMode="External"/><Relationship Id="rId1" Type="http://schemas.openxmlformats.org/officeDocument/2006/relationships/hyperlink" Target="http://k-5mathteachingresources.com/"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k-5mathteachingresources.com/" TargetMode="External"/><Relationship Id="rId2" Type="http://schemas.openxmlformats.org/officeDocument/2006/relationships/hyperlink" Target="http://k-5mathteachingresources.com/" TargetMode="External"/><Relationship Id="rId1" Type="http://schemas.openxmlformats.org/officeDocument/2006/relationships/hyperlink" Target="http://illustrativemathematics.org/" TargetMode="External"/><Relationship Id="rId4"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2" Type="http://schemas.openxmlformats.org/officeDocument/2006/relationships/hyperlink" Target="http://k-5mathteachingresources.com/" TargetMode="External"/><Relationship Id="rId1" Type="http://schemas.openxmlformats.org/officeDocument/2006/relationships/hyperlink" Target="http://k-5mathteachingresources.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k-5mathteachingresources.com/" TargetMode="External"/><Relationship Id="rId1" Type="http://schemas.openxmlformats.org/officeDocument/2006/relationships/hyperlink" Target="http://k-5mathteachingresources.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illustrativemathematics.org/" TargetMode="External"/><Relationship Id="rId3" Type="http://schemas.openxmlformats.org/officeDocument/2006/relationships/hyperlink" Target="http://k-5mathteachingresources.com/" TargetMode="External"/><Relationship Id="rId7" Type="http://schemas.openxmlformats.org/officeDocument/2006/relationships/hyperlink" Target="http://illustrativemathematics.org/" TargetMode="External"/><Relationship Id="rId12" Type="http://schemas.openxmlformats.org/officeDocument/2006/relationships/hyperlink" Target="http://gfletchy.com/" TargetMode="External"/><Relationship Id="rId2" Type="http://schemas.openxmlformats.org/officeDocument/2006/relationships/hyperlink" Target="http://illustrativemathematics.org/" TargetMode="External"/><Relationship Id="rId1" Type="http://schemas.openxmlformats.org/officeDocument/2006/relationships/hyperlink" Target="http://illustrativemathematics.org/" TargetMode="External"/><Relationship Id="rId6" Type="http://schemas.openxmlformats.org/officeDocument/2006/relationships/hyperlink" Target="http://illustrativemathematics.org/" TargetMode="External"/><Relationship Id="rId11" Type="http://schemas.openxmlformats.org/officeDocument/2006/relationships/hyperlink" Target="http://gfletchy.com/" TargetMode="External"/><Relationship Id="rId5" Type="http://schemas.openxmlformats.org/officeDocument/2006/relationships/hyperlink" Target="http://illustrativemathematics.org/" TargetMode="External"/><Relationship Id="rId10" Type="http://schemas.openxmlformats.org/officeDocument/2006/relationships/hyperlink" Target="http://illustrativemathematics.org/" TargetMode="External"/><Relationship Id="rId4" Type="http://schemas.openxmlformats.org/officeDocument/2006/relationships/hyperlink" Target="http://k-5mathteachingresources.com/" TargetMode="External"/><Relationship Id="rId9" Type="http://schemas.openxmlformats.org/officeDocument/2006/relationships/hyperlink" Target="http://k-5mathteachingresources.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illustrativemathematics.org/" TargetMode="External"/><Relationship Id="rId13" Type="http://schemas.openxmlformats.org/officeDocument/2006/relationships/hyperlink" Target="http://gfletchy.com/" TargetMode="External"/><Relationship Id="rId3" Type="http://schemas.openxmlformats.org/officeDocument/2006/relationships/hyperlink" Target="http://illustrativemathematics.org/" TargetMode="External"/><Relationship Id="rId7" Type="http://schemas.openxmlformats.org/officeDocument/2006/relationships/hyperlink" Target="http://illustrativemathematics.org/" TargetMode="External"/><Relationship Id="rId12" Type="http://schemas.openxmlformats.org/officeDocument/2006/relationships/hyperlink" Target="http://gfletchy.com/" TargetMode="External"/><Relationship Id="rId2" Type="http://schemas.openxmlformats.org/officeDocument/2006/relationships/hyperlink" Target="http://illustrativemathematics.org/" TargetMode="External"/><Relationship Id="rId1" Type="http://schemas.openxmlformats.org/officeDocument/2006/relationships/hyperlink" Target="http://illustrativemathematics.org/" TargetMode="External"/><Relationship Id="rId6" Type="http://schemas.openxmlformats.org/officeDocument/2006/relationships/hyperlink" Target="http://illustrativemathematics.org/" TargetMode="External"/><Relationship Id="rId11" Type="http://schemas.openxmlformats.org/officeDocument/2006/relationships/hyperlink" Target="http://gfletchy.com/" TargetMode="External"/><Relationship Id="rId5" Type="http://schemas.openxmlformats.org/officeDocument/2006/relationships/hyperlink" Target="http://k-5mathteachingresources.com/" TargetMode="External"/><Relationship Id="rId10" Type="http://schemas.openxmlformats.org/officeDocument/2006/relationships/hyperlink" Target="http://gfletchy.com/" TargetMode="External"/><Relationship Id="rId4" Type="http://schemas.openxmlformats.org/officeDocument/2006/relationships/hyperlink" Target="http://k-5mathteachingresources.com/" TargetMode="External"/><Relationship Id="rId9" Type="http://schemas.openxmlformats.org/officeDocument/2006/relationships/hyperlink" Target="http://k-5mathteachingresources.com/" TargetMode="External"/><Relationship Id="rId14" Type="http://schemas.openxmlformats.org/officeDocument/2006/relationships/hyperlink" Target="http://gfletchy.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k-5mathteachingresources.com/" TargetMode="External"/><Relationship Id="rId13" Type="http://schemas.openxmlformats.org/officeDocument/2006/relationships/hyperlink" Target="http://gfletchy.com/" TargetMode="External"/><Relationship Id="rId3" Type="http://schemas.openxmlformats.org/officeDocument/2006/relationships/hyperlink" Target="http://k-5mathteachingresources.com/" TargetMode="External"/><Relationship Id="rId7" Type="http://schemas.openxmlformats.org/officeDocument/2006/relationships/hyperlink" Target="http://k-5mathteachingresources.com/" TargetMode="External"/><Relationship Id="rId12" Type="http://schemas.openxmlformats.org/officeDocument/2006/relationships/hyperlink" Target="http://gfletchy.com/" TargetMode="External"/><Relationship Id="rId2" Type="http://schemas.openxmlformats.org/officeDocument/2006/relationships/hyperlink" Target="http://k-5mathteachingresources.com/" TargetMode="External"/><Relationship Id="rId1" Type="http://schemas.openxmlformats.org/officeDocument/2006/relationships/hyperlink" Target="http://illustrativemathematics.org/" TargetMode="External"/><Relationship Id="rId6" Type="http://schemas.openxmlformats.org/officeDocument/2006/relationships/hyperlink" Target="http://illustrativemathematics.org/" TargetMode="External"/><Relationship Id="rId11" Type="http://schemas.openxmlformats.org/officeDocument/2006/relationships/hyperlink" Target="http://gfletchy.com/" TargetMode="External"/><Relationship Id="rId5" Type="http://schemas.openxmlformats.org/officeDocument/2006/relationships/hyperlink" Target="http://k-5mathteachingresources.com/" TargetMode="External"/><Relationship Id="rId15" Type="http://schemas.openxmlformats.org/officeDocument/2006/relationships/hyperlink" Target="http://gfletchy.com/" TargetMode="External"/><Relationship Id="rId10" Type="http://schemas.openxmlformats.org/officeDocument/2006/relationships/hyperlink" Target="http://gfletchy.com/" TargetMode="External"/><Relationship Id="rId4" Type="http://schemas.openxmlformats.org/officeDocument/2006/relationships/hyperlink" Target="http://k-5mathteachingresources.com/" TargetMode="External"/><Relationship Id="rId9" Type="http://schemas.openxmlformats.org/officeDocument/2006/relationships/hyperlink" Target="http://illustrativemathematics.org/" TargetMode="External"/><Relationship Id="rId14" Type="http://schemas.openxmlformats.org/officeDocument/2006/relationships/hyperlink" Target="http://gfletchy.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gfletchy.com/" TargetMode="External"/><Relationship Id="rId3" Type="http://schemas.openxmlformats.org/officeDocument/2006/relationships/hyperlink" Target="http://k-5mathteachingresources.com/" TargetMode="External"/><Relationship Id="rId7" Type="http://schemas.openxmlformats.org/officeDocument/2006/relationships/hyperlink" Target="http://gfletchy.com/" TargetMode="External"/><Relationship Id="rId2" Type="http://schemas.openxmlformats.org/officeDocument/2006/relationships/hyperlink" Target="http://k-5mathteachingresources.com/" TargetMode="External"/><Relationship Id="rId1" Type="http://schemas.openxmlformats.org/officeDocument/2006/relationships/hyperlink" Target="http://k-5mathteachingresources.com/" TargetMode="External"/><Relationship Id="rId6" Type="http://schemas.openxmlformats.org/officeDocument/2006/relationships/hyperlink" Target="http://gfletchy.com/" TargetMode="External"/><Relationship Id="rId11" Type="http://schemas.openxmlformats.org/officeDocument/2006/relationships/drawing" Target="../drawings/drawing2.xml"/><Relationship Id="rId5" Type="http://schemas.openxmlformats.org/officeDocument/2006/relationships/hyperlink" Target="http://gfletchy.com/" TargetMode="External"/><Relationship Id="rId10" Type="http://schemas.openxmlformats.org/officeDocument/2006/relationships/hyperlink" Target="http://gfletchy.com/" TargetMode="External"/><Relationship Id="rId4" Type="http://schemas.openxmlformats.org/officeDocument/2006/relationships/hyperlink" Target="http://k-5mathteachingresources.com/" TargetMode="External"/><Relationship Id="rId9" Type="http://schemas.openxmlformats.org/officeDocument/2006/relationships/hyperlink" Target="http://gfletchy.com/"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k-5mathteachingresources.com/" TargetMode="External"/><Relationship Id="rId2" Type="http://schemas.openxmlformats.org/officeDocument/2006/relationships/hyperlink" Target="http://illustrativemathematics.org/" TargetMode="External"/><Relationship Id="rId1" Type="http://schemas.openxmlformats.org/officeDocument/2006/relationships/hyperlink" Target="http://k-5mathteachingresources.com/" TargetMode="External"/><Relationship Id="rId4" Type="http://schemas.openxmlformats.org/officeDocument/2006/relationships/hyperlink" Target="http://gfletchy.com/"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illustrativemathematics.org/" TargetMode="External"/><Relationship Id="rId1" Type="http://schemas.openxmlformats.org/officeDocument/2006/relationships/hyperlink" Target="http://k-5mathteachingresources.com/"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k-5mathteachingresources.com/" TargetMode="External"/><Relationship Id="rId2" Type="http://schemas.openxmlformats.org/officeDocument/2006/relationships/hyperlink" Target="http://k-5mathteachingresources.com/" TargetMode="External"/><Relationship Id="rId1" Type="http://schemas.openxmlformats.org/officeDocument/2006/relationships/hyperlink" Target="http://illustrativemathematics.org/" TargetMode="External"/><Relationship Id="rId6" Type="http://schemas.openxmlformats.org/officeDocument/2006/relationships/hyperlink" Target="http://k-5mathteachingresources.com/" TargetMode="External"/><Relationship Id="rId5" Type="http://schemas.openxmlformats.org/officeDocument/2006/relationships/hyperlink" Target="http://illustrativemathematics.org/" TargetMode="External"/><Relationship Id="rId4" Type="http://schemas.openxmlformats.org/officeDocument/2006/relationships/hyperlink" Target="http://k-5mathteachingresource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987"/>
  <sheetViews>
    <sheetView tabSelected="1" workbookViewId="0">
      <selection activeCell="A8" sqref="A8"/>
    </sheetView>
  </sheetViews>
  <sheetFormatPr defaultRowHeight="15.75" customHeight="1" x14ac:dyDescent="0.2"/>
  <cols>
    <col min="1" max="1" width="47.875" customWidth="1"/>
    <col min="2" max="2" width="33.375" customWidth="1"/>
    <col min="3" max="3" width="28.875" customWidth="1"/>
    <col min="4" max="4" width="27.125" customWidth="1"/>
    <col min="5" max="1024" width="13.375" customWidth="1"/>
  </cols>
  <sheetData>
    <row r="1" spans="1:27" ht="15" x14ac:dyDescent="0.2">
      <c r="A1" s="1"/>
      <c r="B1" s="1"/>
      <c r="C1" s="2"/>
      <c r="D1" s="3"/>
      <c r="E1" s="1"/>
      <c r="F1" s="1"/>
      <c r="G1" s="1"/>
      <c r="H1" s="1"/>
      <c r="I1" s="1"/>
      <c r="J1" s="1"/>
      <c r="K1" s="1"/>
      <c r="L1" s="1"/>
      <c r="M1" s="1"/>
      <c r="N1" s="1"/>
      <c r="O1" s="1"/>
      <c r="P1" s="1"/>
      <c r="Q1" s="1"/>
      <c r="R1" s="1"/>
      <c r="S1" s="1"/>
      <c r="T1" s="1"/>
      <c r="U1" s="1"/>
      <c r="V1" s="1"/>
      <c r="W1" s="1"/>
      <c r="X1" s="1"/>
      <c r="Y1" s="1"/>
      <c r="Z1" s="1"/>
      <c r="AA1" s="1"/>
    </row>
    <row r="2" spans="1:27" ht="14.25" x14ac:dyDescent="0.2">
      <c r="A2" s="47"/>
      <c r="B2" s="47"/>
      <c r="C2" s="4"/>
      <c r="D2" s="4"/>
      <c r="E2" s="1"/>
      <c r="F2" s="1"/>
      <c r="G2" s="1"/>
      <c r="H2" s="1"/>
      <c r="I2" s="1"/>
      <c r="J2" s="1"/>
      <c r="K2" s="1"/>
      <c r="L2" s="1"/>
      <c r="M2" s="1"/>
      <c r="N2" s="1"/>
      <c r="O2" s="1"/>
      <c r="P2" s="1"/>
      <c r="Q2" s="1"/>
      <c r="R2" s="1"/>
      <c r="S2" s="1"/>
      <c r="T2" s="1"/>
      <c r="U2" s="1"/>
      <c r="V2" s="1"/>
      <c r="W2" s="1"/>
      <c r="X2" s="1"/>
      <c r="Y2" s="1"/>
      <c r="Z2" s="1"/>
      <c r="AA2" s="1"/>
    </row>
    <row r="3" spans="1:27" ht="14.25" x14ac:dyDescent="0.2">
      <c r="A3" s="48" t="s">
        <v>0</v>
      </c>
      <c r="B3" s="48"/>
      <c r="C3" s="48"/>
      <c r="D3" s="48"/>
      <c r="E3" s="48"/>
      <c r="F3" s="1"/>
      <c r="G3" s="1"/>
      <c r="H3" s="1"/>
      <c r="I3" s="1"/>
      <c r="J3" s="1"/>
      <c r="K3" s="1"/>
      <c r="L3" s="1"/>
      <c r="M3" s="1"/>
      <c r="N3" s="1"/>
      <c r="O3" s="1"/>
      <c r="P3" s="1"/>
      <c r="Q3" s="1"/>
      <c r="R3" s="1"/>
      <c r="S3" s="1"/>
      <c r="T3" s="1"/>
      <c r="U3" s="1"/>
      <c r="V3" s="1"/>
      <c r="W3" s="1"/>
      <c r="X3" s="1"/>
      <c r="Y3" s="1"/>
      <c r="Z3" s="1"/>
      <c r="AA3" s="1"/>
    </row>
    <row r="4" spans="1:27" ht="14.25" x14ac:dyDescent="0.2">
      <c r="A4" s="48"/>
      <c r="B4" s="48"/>
      <c r="C4" s="48"/>
      <c r="D4" s="48"/>
      <c r="E4" s="48"/>
      <c r="F4" s="1"/>
      <c r="G4" s="1"/>
      <c r="H4" s="1"/>
      <c r="I4" s="1"/>
      <c r="J4" s="1"/>
      <c r="K4" s="1"/>
      <c r="L4" s="1"/>
      <c r="M4" s="1"/>
      <c r="N4" s="1"/>
      <c r="O4" s="1"/>
      <c r="P4" s="1"/>
      <c r="Q4" s="1"/>
      <c r="R4" s="1"/>
      <c r="S4" s="1"/>
      <c r="T4" s="1"/>
      <c r="U4" s="1"/>
      <c r="V4" s="1"/>
      <c r="W4" s="1"/>
      <c r="X4" s="1"/>
      <c r="Y4" s="1"/>
      <c r="Z4" s="1"/>
      <c r="AA4" s="1"/>
    </row>
    <row r="5" spans="1:27" ht="14.25" x14ac:dyDescent="0.2">
      <c r="A5" s="48"/>
      <c r="B5" s="48"/>
      <c r="C5" s="48"/>
      <c r="D5" s="48"/>
      <c r="E5" s="48"/>
      <c r="F5" s="1"/>
      <c r="G5" s="1"/>
      <c r="H5" s="1"/>
      <c r="I5" s="1"/>
      <c r="J5" s="1"/>
      <c r="K5" s="1"/>
      <c r="L5" s="1"/>
      <c r="M5" s="1"/>
      <c r="N5" s="1"/>
      <c r="O5" s="1"/>
      <c r="P5" s="1"/>
      <c r="Q5" s="1"/>
      <c r="R5" s="1"/>
      <c r="S5" s="1"/>
      <c r="T5" s="1"/>
      <c r="U5" s="1"/>
      <c r="V5" s="1"/>
      <c r="W5" s="1"/>
      <c r="X5" s="1"/>
      <c r="Y5" s="1"/>
      <c r="Z5" s="1"/>
      <c r="AA5" s="1"/>
    </row>
    <row r="6" spans="1:27" ht="14.25" x14ac:dyDescent="0.2">
      <c r="A6" s="48"/>
      <c r="B6" s="48"/>
      <c r="C6" s="48"/>
      <c r="D6" s="48"/>
      <c r="E6" s="48"/>
      <c r="F6" s="1"/>
      <c r="G6" s="1"/>
      <c r="H6" s="1"/>
      <c r="I6" s="1"/>
      <c r="J6" s="1"/>
      <c r="K6" s="1"/>
      <c r="L6" s="1"/>
      <c r="M6" s="1"/>
      <c r="N6" s="1"/>
      <c r="O6" s="1"/>
      <c r="P6" s="1"/>
      <c r="Q6" s="1"/>
      <c r="R6" s="1"/>
      <c r="S6" s="1"/>
      <c r="T6" s="1"/>
      <c r="U6" s="1"/>
      <c r="V6" s="1"/>
      <c r="W6" s="1"/>
      <c r="X6" s="1"/>
      <c r="Y6" s="1"/>
      <c r="Z6" s="1"/>
      <c r="AA6" s="1"/>
    </row>
    <row r="7" spans="1:27" ht="14.25" x14ac:dyDescent="0.2">
      <c r="A7" s="1"/>
      <c r="B7" s="1"/>
      <c r="C7" s="1"/>
      <c r="D7" s="1"/>
      <c r="E7" s="1"/>
      <c r="F7" s="1"/>
      <c r="G7" s="1"/>
      <c r="H7" s="1"/>
      <c r="I7" s="1"/>
      <c r="J7" s="1"/>
      <c r="K7" s="1"/>
      <c r="L7" s="1"/>
      <c r="M7" s="1"/>
      <c r="N7" s="1"/>
      <c r="O7" s="1"/>
      <c r="P7" s="1"/>
      <c r="Q7" s="1"/>
      <c r="R7" s="1"/>
      <c r="S7" s="1"/>
      <c r="T7" s="1"/>
      <c r="U7" s="1"/>
      <c r="V7" s="1"/>
      <c r="W7" s="1"/>
      <c r="X7" s="1"/>
      <c r="Y7" s="1"/>
      <c r="Z7" s="1"/>
      <c r="AA7" s="1"/>
    </row>
    <row r="8" spans="1:27" ht="14.25" x14ac:dyDescent="0.2">
      <c r="A8" s="1"/>
      <c r="B8" s="1"/>
      <c r="C8" s="1"/>
      <c r="D8" s="1"/>
      <c r="E8" s="1"/>
      <c r="F8" s="1"/>
      <c r="G8" s="1"/>
      <c r="H8" s="1"/>
      <c r="I8" s="1"/>
      <c r="J8" s="1"/>
      <c r="K8" s="1"/>
      <c r="L8" s="1"/>
      <c r="M8" s="1"/>
      <c r="N8" s="1"/>
      <c r="O8" s="1"/>
      <c r="P8" s="1"/>
      <c r="Q8" s="1"/>
      <c r="R8" s="1"/>
      <c r="S8" s="1"/>
      <c r="T8" s="1"/>
      <c r="U8" s="1"/>
      <c r="V8" s="1"/>
      <c r="W8" s="1"/>
      <c r="X8" s="1"/>
      <c r="Y8" s="1"/>
      <c r="Z8" s="1"/>
      <c r="AA8" s="1"/>
    </row>
    <row r="9" spans="1:27" ht="14.25" x14ac:dyDescent="0.2">
      <c r="A9" s="1"/>
      <c r="B9" s="1"/>
      <c r="C9" s="1"/>
      <c r="D9" s="1"/>
      <c r="E9" s="1"/>
      <c r="F9" s="1"/>
      <c r="G9" s="1"/>
      <c r="H9" s="1"/>
      <c r="I9" s="1"/>
      <c r="J9" s="1"/>
      <c r="K9" s="1"/>
      <c r="L9" s="1"/>
      <c r="M9" s="1"/>
      <c r="N9" s="1"/>
      <c r="O9" s="1"/>
      <c r="P9" s="1"/>
      <c r="Q9" s="1"/>
      <c r="R9" s="1"/>
      <c r="S9" s="1"/>
      <c r="T9" s="1"/>
      <c r="U9" s="1"/>
      <c r="V9" s="1"/>
      <c r="W9" s="1"/>
      <c r="X9" s="1"/>
      <c r="Y9" s="1"/>
      <c r="Z9" s="1"/>
      <c r="AA9" s="1"/>
    </row>
    <row r="10" spans="1:27" ht="15" x14ac:dyDescent="0.25">
      <c r="A10" s="49" t="s">
        <v>1</v>
      </c>
      <c r="B10" s="49"/>
      <c r="C10" s="49"/>
      <c r="D10" s="49"/>
      <c r="E10" s="49"/>
      <c r="F10" s="1"/>
      <c r="G10" s="1"/>
      <c r="H10" s="1"/>
      <c r="I10" s="1"/>
      <c r="J10" s="1"/>
      <c r="K10" s="1"/>
      <c r="L10" s="1"/>
      <c r="M10" s="1"/>
      <c r="N10" s="1"/>
      <c r="O10" s="1"/>
      <c r="P10" s="1"/>
      <c r="Q10" s="1"/>
      <c r="R10" s="1"/>
      <c r="S10" s="1"/>
      <c r="T10" s="1"/>
      <c r="U10" s="1"/>
      <c r="V10" s="1"/>
      <c r="W10" s="1"/>
      <c r="X10" s="1"/>
      <c r="Y10" s="1"/>
      <c r="Z10" s="1"/>
      <c r="AA10" s="1"/>
    </row>
    <row r="11" spans="1:27" ht="15" x14ac:dyDescent="0.25">
      <c r="A11" s="50" t="str">
        <f>HYPERLINK("https://us.corwin.com/en-us/nam/the-common-core-mathematics-companion-the-standards-decoded-grades-k-2/book244942","Gojak, L., &amp; Miles, R. H. (2016). The common core mathematics companion: The standards decoded, grades K-2: What they say, what they mean, how to teach them. Thousand Oaks: Corwin Mathematics.")</f>
        <v>Gojak, L., &amp; Miles, R. H. (2016). The common core mathematics companion: The standards decoded, grades K-2: What they say, what they mean, how to teach them. Thousand Oaks: Corwin Mathematics.</v>
      </c>
      <c r="B11" s="50"/>
      <c r="C11" s="50"/>
      <c r="D11" s="50"/>
      <c r="E11" s="5"/>
      <c r="F11" s="1"/>
      <c r="G11" s="1"/>
      <c r="H11" s="1"/>
      <c r="I11" s="1"/>
      <c r="J11" s="1"/>
      <c r="K11" s="1"/>
      <c r="L11" s="1"/>
      <c r="M11" s="1"/>
      <c r="N11" s="1"/>
      <c r="O11" s="1"/>
      <c r="P11" s="1"/>
      <c r="Q11" s="1"/>
      <c r="R11" s="1"/>
      <c r="S11" s="1"/>
      <c r="T11" s="1"/>
      <c r="U11" s="1"/>
      <c r="V11" s="1"/>
      <c r="W11" s="1"/>
      <c r="X11" s="1"/>
      <c r="Y11" s="1"/>
      <c r="Z11" s="1"/>
      <c r="AA11" s="1"/>
    </row>
    <row r="12" spans="1:27" ht="14.25" x14ac:dyDescent="0.2">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ht="14.25" x14ac:dyDescent="0.2">
      <c r="A13" s="6"/>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5" x14ac:dyDescent="0.2">
      <c r="A15" s="51" t="s">
        <v>2</v>
      </c>
      <c r="B15" s="51"/>
      <c r="C15" s="51"/>
      <c r="D15" s="51"/>
      <c r="E15" s="5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38" t="s">
        <v>3</v>
      </c>
      <c r="C16" s="38" t="s">
        <v>4</v>
      </c>
      <c r="D16" s="38" t="s">
        <v>5</v>
      </c>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38" t="s">
        <v>6</v>
      </c>
      <c r="C17" s="38" t="s">
        <v>7</v>
      </c>
      <c r="D17" s="38" t="s">
        <v>8</v>
      </c>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38" t="s">
        <v>9</v>
      </c>
      <c r="C18" s="38" t="s">
        <v>10</v>
      </c>
      <c r="D18" s="38" t="s">
        <v>11</v>
      </c>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38" t="s">
        <v>12</v>
      </c>
      <c r="C19" s="38" t="s">
        <v>13</v>
      </c>
      <c r="D19" s="38" t="s">
        <v>14</v>
      </c>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38" t="s">
        <v>15</v>
      </c>
      <c r="C20" s="38" t="s">
        <v>16</v>
      </c>
      <c r="D20" s="38" t="s">
        <v>17</v>
      </c>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38" t="s">
        <v>18</v>
      </c>
      <c r="C21" s="38" t="s">
        <v>19</v>
      </c>
      <c r="D21" s="38" t="s">
        <v>20</v>
      </c>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38" t="s">
        <v>21</v>
      </c>
      <c r="C22" s="38" t="s">
        <v>22</v>
      </c>
      <c r="D22" s="38" t="s">
        <v>23</v>
      </c>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38" t="s">
        <v>24</v>
      </c>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38" t="s">
        <v>25</v>
      </c>
      <c r="E24" s="1"/>
      <c r="F24" s="1"/>
      <c r="G24" s="1"/>
      <c r="H24" s="1"/>
      <c r="I24" s="1"/>
      <c r="J24" s="1"/>
      <c r="K24" s="1"/>
      <c r="L24" s="1"/>
      <c r="M24" s="1"/>
      <c r="N24" s="1"/>
      <c r="O24" s="1"/>
      <c r="P24" s="1"/>
      <c r="Q24" s="1"/>
      <c r="R24" s="1"/>
      <c r="S24" s="1"/>
      <c r="T24" s="1"/>
      <c r="U24" s="1"/>
      <c r="V24" s="1"/>
      <c r="W24" s="1"/>
      <c r="X24" s="1"/>
      <c r="Y24" s="1"/>
      <c r="Z24" s="1"/>
      <c r="AA24" s="1"/>
    </row>
    <row r="25" spans="1:27" ht="15" x14ac:dyDescent="0.2">
      <c r="A25" s="46" t="str">
        <f>HYPERLINK("http://udlguidelines.cast.org/?utm_medium=web&amp;utm_campaign=none&amp;utm_source=cast-about-udl","Universal Design for Learning")</f>
        <v>Universal Design for Learning</v>
      </c>
      <c r="B25" s="46"/>
      <c r="C25" s="46"/>
      <c r="D25" s="46"/>
      <c r="E25" s="46"/>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sheetData>
  <mergeCells count="6">
    <mergeCell ref="A25:E25"/>
    <mergeCell ref="A2:B2"/>
    <mergeCell ref="A3:E6"/>
    <mergeCell ref="A10:E10"/>
    <mergeCell ref="A11:D11"/>
    <mergeCell ref="A15:E15"/>
  </mergeCells>
  <hyperlinks>
    <hyperlink ref="B16" location="K.CC.A.1!A1" display="K.CC.A.1" xr:uid="{5CA2766A-180C-4BE3-86E4-CCED7B34EEBB}"/>
    <hyperlink ref="B17" location="K.CC.A.2!A1" display="K.CC.A.2" xr:uid="{99346B1D-96BE-4A29-885B-74A0B619FF44}"/>
    <hyperlink ref="B18" location="K.CC.A.3!A1" display="K.CC.A.3" xr:uid="{3523FA30-344B-4A4E-9FE5-8DDC830445C7}"/>
    <hyperlink ref="B19" location="K.CC.B.4!A1" display="K.CC.B.4" xr:uid="{13B9E3BE-17DB-4414-8139-09CDDF4B557D}"/>
    <hyperlink ref="B20" location="K.CC.B.5!A1" display="K.CC.B.5" xr:uid="{E3824D30-E3F2-42DB-8D93-1AB2CFC3922E}"/>
    <hyperlink ref="B21" location="K.CC.C.6!A1" display="K.CC.B.6" xr:uid="{688570E8-4516-4741-8167-6FBCB9DEF3D9}"/>
    <hyperlink ref="B22" location="K.CC.C.7!A1" display="K.CC.B.7" xr:uid="{6768244B-71E6-4ED1-AC86-7012EAA9D3F8}"/>
    <hyperlink ref="C16" location="K.OA.A.1!A1" display="K.OA.A.1" xr:uid="{2876C4D7-261B-4AFA-ACE8-9507293F2A58}"/>
    <hyperlink ref="C17" location="K.OA.A.2!A1" display="K.OA.A.2" xr:uid="{559A2450-E8FD-4F66-97A0-CAD7BF4DE8E9}"/>
    <hyperlink ref="C18" location="K.OA.A.3!A1" display="K.OA.A.3" xr:uid="{1CB1E697-2B18-46CC-B009-F99890CF89B2}"/>
    <hyperlink ref="C19" location="K.OA.A.4!A1" display="K.OA.A.4" xr:uid="{CDC1D6F0-E183-40BF-AACB-EF543679FC28}"/>
    <hyperlink ref="C20" location="K.OA.A.5!A1" display="K.OA.A.5" xr:uid="{9EA5659F-58B5-4705-B255-F2DC02B78BE8}"/>
    <hyperlink ref="C21" location="K.NBT.A.1!A1" display="K.NBT.A.1" xr:uid="{7E64A878-F175-48BE-A458-66EBE1A52F9E}"/>
    <hyperlink ref="C22" location="K.NBT.B.2!A1" display="K.NBT.B.2" xr:uid="{47F0F7AD-248D-47EF-A8E4-1947AB0B707A}"/>
    <hyperlink ref="D16" location="K.MD.A.1!A1" display="K.MD.A.1" xr:uid="{3C931AE9-7896-49FE-853B-6E5F18787C5D}"/>
    <hyperlink ref="D17" location="K.MD.A.2!A1" display="K.MD.A.2" xr:uid="{BECD52BA-21A2-407F-B32E-1D06519D2931}"/>
    <hyperlink ref="D18" location="K.MD.B.3!A1" display="K.MD.B.3" xr:uid="{2524A80B-9F7B-4CD4-AD48-665FBD99A467}"/>
    <hyperlink ref="D19" location="K.G.A.1!A1" display="K.G.A.1" xr:uid="{0653B255-7A3F-4924-91B8-73C709358E81}"/>
    <hyperlink ref="D20" location="K.G.A.2!A1" display="K.G.A.2" xr:uid="{AAF11932-A092-4F34-9CD8-5711F8366917}"/>
    <hyperlink ref="D21" location="K.G.A.3!A1" display="K.G.A.3" xr:uid="{D6C2D4CB-D9F9-46C8-9A1B-C209F6F068C9}"/>
    <hyperlink ref="D22" location="K.G.B.4!A1" display="K.G.B.4" xr:uid="{C981FA8A-984F-480C-A19A-2CA191E5CEE5}"/>
    <hyperlink ref="D23" location="K.G.B.5!A1" display="K.G.B.5" xr:uid="{153E23A9-DC12-4C87-9E0A-19F5AE6D3C81}"/>
    <hyperlink ref="D24" location="K.G.B.6!A1" display="K.G.B.6" xr:uid="{CDDE4925-8A09-459A-9B80-0C71419A0167}"/>
  </hyperlinks>
  <printOptions horizontalCentered="1" gridLines="1"/>
  <pageMargins left="0.25" right="0.25" top="1.1437499999999998" bottom="1.1437499999999998" header="0.75" footer="0.75"/>
  <pageSetup paperSize="0" fitToWidth="0" fitToHeight="0" pageOrder="overThenDown" orientation="landscape" horizontalDpi="0" verticalDpi="0" copies="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8"/>
  <sheetViews>
    <sheetView workbookViewId="0">
      <selection activeCell="A4" sqref="A4"/>
    </sheetView>
  </sheetViews>
  <sheetFormatPr defaultRowHeight="15.75" customHeight="1" x14ac:dyDescent="0.2"/>
  <cols>
    <col min="1" max="1" width="37.375" customWidth="1"/>
    <col min="2" max="2" width="44" customWidth="1"/>
    <col min="3" max="3" width="43.5" customWidth="1"/>
    <col min="4" max="4" width="36.75" customWidth="1"/>
    <col min="5" max="26" width="22.25" customWidth="1"/>
    <col min="27" max="1024" width="13.375" customWidth="1"/>
  </cols>
  <sheetData>
    <row r="1" spans="1:26" ht="15" x14ac:dyDescent="0.2">
      <c r="A1" s="7"/>
      <c r="B1" s="8" t="s">
        <v>26</v>
      </c>
      <c r="C1" s="7"/>
      <c r="D1" s="7"/>
      <c r="E1" s="9"/>
      <c r="F1" s="9"/>
      <c r="G1" s="9"/>
      <c r="H1" s="9"/>
      <c r="I1" s="9"/>
      <c r="J1" s="9"/>
      <c r="K1" s="9"/>
      <c r="L1" s="9"/>
      <c r="M1" s="9"/>
      <c r="N1" s="9"/>
      <c r="O1" s="9"/>
      <c r="P1" s="9"/>
      <c r="Q1" s="9"/>
      <c r="R1" s="9"/>
      <c r="S1" s="9"/>
      <c r="T1" s="9"/>
      <c r="U1" s="9"/>
      <c r="V1" s="9"/>
      <c r="W1" s="9"/>
      <c r="X1" s="9"/>
      <c r="Y1" s="9"/>
      <c r="Z1" s="9"/>
    </row>
    <row r="2" spans="1:26" ht="38.25" x14ac:dyDescent="0.2">
      <c r="A2" s="7"/>
      <c r="B2" s="15" t="s">
        <v>67</v>
      </c>
      <c r="C2" s="7"/>
      <c r="D2" s="7"/>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163.5" customHeight="1" x14ac:dyDescent="0.2">
      <c r="A4" s="15" t="s">
        <v>144</v>
      </c>
      <c r="B4" s="53" t="s">
        <v>72</v>
      </c>
      <c r="C4" s="9" t="s">
        <v>73</v>
      </c>
      <c r="D4" s="9"/>
      <c r="E4" s="9"/>
      <c r="F4" s="9"/>
      <c r="G4" s="9"/>
      <c r="H4" s="9"/>
      <c r="I4" s="9"/>
      <c r="J4" s="9"/>
      <c r="K4" s="9"/>
      <c r="L4" s="9"/>
      <c r="M4" s="9"/>
      <c r="N4" s="9"/>
      <c r="O4" s="9"/>
      <c r="P4" s="9"/>
      <c r="Q4" s="9"/>
      <c r="R4" s="9"/>
      <c r="S4" s="9"/>
      <c r="T4" s="9"/>
      <c r="U4" s="9"/>
      <c r="V4" s="9"/>
      <c r="W4" s="9"/>
      <c r="X4" s="9"/>
      <c r="Y4" s="9"/>
      <c r="Z4" s="9"/>
    </row>
    <row r="5" spans="1:26" ht="51" x14ac:dyDescent="0.2">
      <c r="A5" s="24" t="s">
        <v>68</v>
      </c>
      <c r="B5" s="53"/>
      <c r="C5" s="9" t="s">
        <v>74</v>
      </c>
      <c r="D5" s="9"/>
      <c r="E5" s="9"/>
      <c r="F5" s="9"/>
      <c r="G5" s="9"/>
      <c r="H5" s="9"/>
      <c r="I5" s="9"/>
      <c r="J5" s="9"/>
      <c r="K5" s="9"/>
      <c r="L5" s="9"/>
      <c r="M5" s="9"/>
      <c r="N5" s="9"/>
      <c r="O5" s="9"/>
      <c r="P5" s="9"/>
      <c r="Q5" s="9"/>
      <c r="R5" s="9"/>
      <c r="S5" s="9"/>
      <c r="T5" s="9"/>
      <c r="U5" s="9"/>
      <c r="V5" s="9"/>
      <c r="W5" s="9"/>
      <c r="X5" s="9"/>
      <c r="Y5" s="9"/>
      <c r="Z5" s="9"/>
    </row>
    <row r="6" spans="1:26" ht="63.75" x14ac:dyDescent="0.2">
      <c r="A6" s="9"/>
      <c r="B6" s="53"/>
      <c r="C6" s="9" t="s">
        <v>75</v>
      </c>
      <c r="D6" s="9"/>
      <c r="E6" s="9"/>
      <c r="F6" s="9"/>
      <c r="G6" s="9"/>
      <c r="H6" s="9"/>
      <c r="I6" s="9"/>
      <c r="J6" s="9"/>
      <c r="K6" s="9"/>
      <c r="L6" s="9"/>
      <c r="M6" s="9"/>
      <c r="N6" s="9"/>
      <c r="O6" s="9"/>
      <c r="P6" s="9"/>
      <c r="Q6" s="9"/>
      <c r="R6" s="9"/>
      <c r="S6" s="9"/>
      <c r="T6" s="9"/>
      <c r="U6" s="9"/>
      <c r="V6" s="9"/>
      <c r="W6" s="9"/>
      <c r="X6" s="9"/>
      <c r="Y6" s="9"/>
      <c r="Z6" s="9"/>
    </row>
    <row r="7" spans="1:26" ht="51" x14ac:dyDescent="0.2">
      <c r="A7" s="9"/>
      <c r="B7" s="53"/>
      <c r="C7" s="9" t="s">
        <v>76</v>
      </c>
      <c r="D7" s="9"/>
      <c r="E7" s="9"/>
      <c r="F7" s="9"/>
      <c r="G7" s="9"/>
      <c r="H7" s="9"/>
      <c r="I7" s="9"/>
      <c r="J7" s="9"/>
      <c r="K7" s="9"/>
      <c r="L7" s="9"/>
      <c r="M7" s="9"/>
      <c r="N7" s="9"/>
      <c r="O7" s="9"/>
      <c r="P7" s="9"/>
      <c r="Q7" s="9"/>
      <c r="R7" s="9"/>
      <c r="S7" s="9"/>
      <c r="T7" s="9"/>
      <c r="U7" s="9"/>
      <c r="V7" s="9"/>
      <c r="W7" s="9"/>
      <c r="X7" s="9"/>
      <c r="Y7" s="9"/>
      <c r="Z7" s="9"/>
    </row>
    <row r="8" spans="1:26" ht="63.75" x14ac:dyDescent="0.2">
      <c r="A8" s="9"/>
      <c r="B8" s="53"/>
      <c r="C8" s="9" t="s">
        <v>77</v>
      </c>
      <c r="D8" s="9"/>
      <c r="E8" s="9"/>
      <c r="F8" s="9"/>
      <c r="G8" s="9"/>
      <c r="H8" s="9"/>
      <c r="I8" s="9"/>
      <c r="J8" s="9"/>
      <c r="K8" s="9"/>
      <c r="L8" s="9"/>
      <c r="M8" s="9"/>
      <c r="N8" s="9"/>
      <c r="O8" s="9"/>
      <c r="P8" s="9"/>
      <c r="Q8" s="9"/>
      <c r="R8" s="9"/>
      <c r="S8" s="9"/>
      <c r="T8" s="9"/>
      <c r="U8" s="9"/>
      <c r="V8" s="9"/>
      <c r="W8" s="9"/>
      <c r="X8" s="9"/>
      <c r="Y8" s="9"/>
      <c r="Z8" s="9"/>
    </row>
    <row r="9" spans="1:26" ht="15" x14ac:dyDescent="0.2">
      <c r="A9" s="52" t="s">
        <v>33</v>
      </c>
      <c r="B9" s="52"/>
      <c r="C9" s="52"/>
      <c r="D9" s="52"/>
      <c r="E9" s="9"/>
      <c r="F9" s="9"/>
      <c r="G9" s="9"/>
      <c r="H9" s="9"/>
      <c r="I9" s="9"/>
      <c r="J9" s="9"/>
      <c r="K9" s="9"/>
      <c r="L9" s="9"/>
      <c r="M9" s="9"/>
      <c r="N9" s="9"/>
      <c r="O9" s="9"/>
      <c r="P9" s="9"/>
      <c r="Q9" s="9"/>
      <c r="R9" s="9"/>
      <c r="S9" s="9"/>
      <c r="T9" s="9"/>
      <c r="U9" s="9"/>
      <c r="V9" s="9"/>
      <c r="W9" s="9"/>
      <c r="X9" s="9"/>
      <c r="Y9" s="9"/>
      <c r="Z9" s="9"/>
    </row>
    <row r="10" spans="1:26" ht="304.5" customHeight="1" x14ac:dyDescent="0.2">
      <c r="A10" s="53" t="s">
        <v>78</v>
      </c>
      <c r="B10" s="53"/>
      <c r="C10" s="53"/>
      <c r="D10" s="53"/>
      <c r="E10" s="9"/>
      <c r="F10" s="9"/>
      <c r="G10" s="9"/>
      <c r="H10" s="9"/>
      <c r="I10" s="9"/>
      <c r="J10" s="9"/>
      <c r="K10" s="9"/>
      <c r="L10" s="9"/>
      <c r="M10" s="9"/>
      <c r="N10" s="9"/>
      <c r="O10" s="9"/>
      <c r="P10" s="9"/>
      <c r="Q10" s="9"/>
      <c r="R10" s="9"/>
      <c r="S10" s="9"/>
      <c r="T10" s="9"/>
      <c r="U10" s="9"/>
      <c r="V10" s="9"/>
      <c r="W10" s="9"/>
      <c r="X10" s="9"/>
      <c r="Y10" s="9"/>
      <c r="Z10" s="9"/>
    </row>
    <row r="11" spans="1:26" ht="15" x14ac:dyDescent="0.2">
      <c r="A11" s="54" t="s">
        <v>1</v>
      </c>
      <c r="B11" s="54"/>
      <c r="C11" s="54"/>
      <c r="D11" s="54"/>
      <c r="E11" s="9"/>
      <c r="F11" s="9"/>
      <c r="G11" s="9"/>
      <c r="H11" s="9"/>
      <c r="I11" s="9"/>
      <c r="J11" s="9"/>
      <c r="K11" s="9"/>
      <c r="L11" s="9"/>
      <c r="M11" s="9"/>
      <c r="N11" s="9"/>
      <c r="O11" s="9"/>
      <c r="P11" s="9"/>
      <c r="Q11" s="9"/>
      <c r="R11" s="9"/>
      <c r="S11" s="9"/>
      <c r="T11" s="9"/>
      <c r="U11" s="9"/>
      <c r="V11" s="9"/>
      <c r="W11" s="9"/>
      <c r="X11" s="9"/>
      <c r="Y11" s="9"/>
      <c r="Z11" s="9"/>
    </row>
    <row r="12" spans="1:26" ht="31.5" customHeight="1" x14ac:dyDescent="0.2">
      <c r="A12" s="53" t="s">
        <v>79</v>
      </c>
      <c r="B12" s="53"/>
      <c r="C12" s="53"/>
      <c r="D12" s="53"/>
      <c r="E12" s="9"/>
      <c r="F12" s="9"/>
      <c r="G12" s="9"/>
      <c r="H12" s="9"/>
      <c r="I12" s="9"/>
      <c r="J12" s="9"/>
      <c r="K12" s="9"/>
      <c r="L12" s="9"/>
      <c r="M12" s="9"/>
      <c r="N12" s="9"/>
      <c r="O12" s="9"/>
      <c r="P12" s="9"/>
      <c r="Q12" s="9"/>
      <c r="R12" s="9"/>
      <c r="S12" s="9"/>
      <c r="T12" s="9"/>
      <c r="U12" s="9"/>
      <c r="V12" s="9"/>
      <c r="W12" s="9"/>
      <c r="X12" s="9"/>
      <c r="Y12" s="9"/>
      <c r="Z12" s="9"/>
    </row>
    <row r="13" spans="1:26" ht="15" x14ac:dyDescent="0.2">
      <c r="A13" s="9"/>
      <c r="B13" s="11" t="s">
        <v>36</v>
      </c>
      <c r="C13" s="12" t="s">
        <v>37</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HYPERLINK("https://www.k-5mathteachingresources.com/support-files/add-to-result-unknown-within-10.pdf","K.OA.A.2 - Add To: Results Unknown")</f>
        <v>K.OA.A.2 - Add To: Results Unknown</v>
      </c>
      <c r="C14" s="13" t="s">
        <v>38</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HYPERLINK("https://www.illustrativemathematics.org/content-standards/K/OA/A/2/tasks/1224","K.OA.A.2 Dice Addition 1")</f>
        <v>K.OA.A.2 Dice Addition 1</v>
      </c>
      <c r="C15" s="13" t="s">
        <v>39</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13" t="str">
        <f>HYPERLINK("https://www.illustrativemathematics.org/content-standards/K/OA/A/2/tasks/1405","K.OA.A.2 Dice Addition 2")</f>
        <v>K.OA.A.2 Dice Addition 2</v>
      </c>
      <c r="C16" s="13" t="s">
        <v>39</v>
      </c>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13" t="str">
        <f>HYPERLINK("https://www.k-5mathteachingresources.com/support-files/put-together-both-addends-unknown-within-10.pdf","K.OA.A.2 - Put Together: Both Addends Unknown")</f>
        <v>K.OA.A.2 - Put Together: Both Addends Unknown</v>
      </c>
      <c r="C17" s="13" t="s">
        <v>38</v>
      </c>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13" t="str">
        <f>HYPERLINK("https://www.illustrativemathematics.org/content-standards/K/OA/A/2/tasks/1151","K.OA.A.2 Ten Flashing Fireflies")</f>
        <v>K.OA.A.2 Ten Flashing Fireflies</v>
      </c>
      <c r="C18" s="13" t="s">
        <v>39</v>
      </c>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13" t="str">
        <f>HYPERLINK("https://www.illustrativemathematics.org/content-standards/K/OA/A/2/tasks/70","K.OA.A.2 What's Missing?")</f>
        <v>K.OA.A.2 What's Missing?</v>
      </c>
      <c r="C19" s="13" t="s">
        <v>39</v>
      </c>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13" t="str">
        <f>HYPERLINK("https://gfletchy.com/equally-balancing-numbers/","K.OA.A.2- 3 Act Task- Balancing Numbers")</f>
        <v>K.OA.A.2- 3 Act Task- Balancing Numbers</v>
      </c>
      <c r="C20" s="13" t="s">
        <v>41</v>
      </c>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5" x14ac:dyDescent="0.25">
      <c r="A25" s="56" t="s">
        <v>129</v>
      </c>
      <c r="B25" s="56"/>
      <c r="C25" s="56"/>
      <c r="D25" s="56"/>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4.25"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ht="14.25"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ht="14.25" x14ac:dyDescent="0.2">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sheetData>
  <mergeCells count="6">
    <mergeCell ref="A25:D25"/>
    <mergeCell ref="B4:B8"/>
    <mergeCell ref="A9:D9"/>
    <mergeCell ref="A10:D10"/>
    <mergeCell ref="A11:D11"/>
    <mergeCell ref="A12:D12"/>
  </mergeCells>
  <hyperlinks>
    <hyperlink ref="C14" r:id="rId1" xr:uid="{00000000-0004-0000-0900-000000000000}"/>
    <hyperlink ref="C15" r:id="rId2" xr:uid="{00000000-0004-0000-0900-000001000000}"/>
    <hyperlink ref="C16" r:id="rId3" xr:uid="{00000000-0004-0000-0900-000002000000}"/>
    <hyperlink ref="C17" r:id="rId4" xr:uid="{00000000-0004-0000-0900-000003000000}"/>
    <hyperlink ref="C18" r:id="rId5" xr:uid="{00000000-0004-0000-0900-000004000000}"/>
    <hyperlink ref="C19" r:id="rId6" xr:uid="{00000000-0004-0000-0900-000005000000}"/>
    <hyperlink ref="C20" r:id="rId7" xr:uid="{00000000-0004-0000-0900-000006000000}"/>
    <hyperlink ref="A25:D25" location="'Intro to K Standards'!A1" display="Return to Intro Page" xr:uid="{68615E17-11E9-4041-8388-8A44EE7EBD34}"/>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5"/>
  <sheetViews>
    <sheetView workbookViewId="0">
      <selection activeCell="B4" sqref="B4"/>
    </sheetView>
  </sheetViews>
  <sheetFormatPr defaultRowHeight="15.75" customHeight="1" x14ac:dyDescent="0.2"/>
  <cols>
    <col min="1" max="1" width="42.125" customWidth="1"/>
    <col min="2" max="2" width="53.625" customWidth="1"/>
    <col min="3" max="3" width="56.25" customWidth="1"/>
    <col min="4" max="4" width="36.25" customWidth="1"/>
    <col min="5" max="26" width="22.25" customWidth="1"/>
    <col min="27" max="1024" width="13.375" customWidth="1"/>
  </cols>
  <sheetData>
    <row r="1" spans="1:26" ht="15" x14ac:dyDescent="0.2">
      <c r="A1" s="7"/>
      <c r="B1" s="8" t="s">
        <v>26</v>
      </c>
      <c r="C1" s="7"/>
      <c r="D1" s="7"/>
      <c r="E1" s="9"/>
      <c r="F1" s="9"/>
      <c r="G1" s="9"/>
      <c r="H1" s="9"/>
      <c r="I1" s="9"/>
      <c r="J1" s="9"/>
      <c r="K1" s="9"/>
      <c r="L1" s="9"/>
      <c r="M1" s="9"/>
      <c r="N1" s="9"/>
      <c r="O1" s="9"/>
      <c r="P1" s="9"/>
      <c r="Q1" s="9"/>
      <c r="R1" s="9"/>
      <c r="S1" s="9"/>
      <c r="T1" s="9"/>
      <c r="U1" s="9"/>
      <c r="V1" s="9"/>
      <c r="W1" s="9"/>
      <c r="X1" s="9"/>
      <c r="Y1" s="9"/>
      <c r="Z1" s="9"/>
    </row>
    <row r="2" spans="1:26" ht="25.5" x14ac:dyDescent="0.2">
      <c r="A2" s="7"/>
      <c r="B2" s="15" t="s">
        <v>67</v>
      </c>
      <c r="C2" s="7"/>
      <c r="D2" s="7"/>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156" customHeight="1" x14ac:dyDescent="0.2">
      <c r="A4" s="15" t="s">
        <v>145</v>
      </c>
      <c r="B4" s="9" t="s">
        <v>73</v>
      </c>
      <c r="C4" s="9" t="s">
        <v>80</v>
      </c>
      <c r="D4" s="9"/>
      <c r="E4" s="9"/>
      <c r="F4" s="9"/>
      <c r="G4" s="9"/>
      <c r="H4" s="9"/>
      <c r="I4" s="9"/>
      <c r="J4" s="9"/>
      <c r="K4" s="9"/>
      <c r="L4" s="9"/>
      <c r="M4" s="9"/>
      <c r="N4" s="9"/>
      <c r="O4" s="9"/>
      <c r="P4" s="9"/>
      <c r="Q4" s="9"/>
      <c r="R4" s="9"/>
      <c r="S4" s="9"/>
      <c r="T4" s="9"/>
      <c r="U4" s="9"/>
      <c r="V4" s="9"/>
      <c r="W4" s="9"/>
      <c r="X4" s="9"/>
      <c r="Y4" s="9"/>
      <c r="Z4" s="9"/>
    </row>
    <row r="5" spans="1:26" ht="102" x14ac:dyDescent="0.2">
      <c r="A5" s="15" t="s">
        <v>135</v>
      </c>
      <c r="B5" s="9"/>
      <c r="C5" s="9"/>
      <c r="D5" s="9"/>
      <c r="E5" s="9"/>
      <c r="F5" s="9"/>
      <c r="G5" s="9"/>
      <c r="H5" s="9"/>
      <c r="I5" s="9"/>
      <c r="J5" s="9"/>
      <c r="K5" s="9"/>
      <c r="L5" s="9"/>
      <c r="M5" s="9"/>
      <c r="N5" s="9"/>
      <c r="O5" s="9"/>
      <c r="P5" s="9"/>
      <c r="Q5" s="9"/>
      <c r="R5" s="9"/>
      <c r="S5" s="9"/>
      <c r="T5" s="9"/>
      <c r="U5" s="9"/>
      <c r="V5" s="9"/>
      <c r="W5" s="9"/>
      <c r="X5" s="9"/>
      <c r="Y5" s="9"/>
      <c r="Z5" s="9"/>
    </row>
    <row r="6" spans="1:26" ht="25.5" x14ac:dyDescent="0.2">
      <c r="A6" s="9" t="s">
        <v>72</v>
      </c>
      <c r="B6" s="9"/>
      <c r="C6" s="9"/>
      <c r="D6" s="9"/>
      <c r="E6" s="9"/>
      <c r="F6" s="9"/>
      <c r="G6" s="9"/>
      <c r="H6" s="9"/>
      <c r="I6" s="9"/>
      <c r="J6" s="9"/>
      <c r="K6" s="9"/>
      <c r="L6" s="9"/>
      <c r="M6" s="9"/>
      <c r="N6" s="9"/>
      <c r="O6" s="9"/>
      <c r="P6" s="9"/>
      <c r="Q6" s="9"/>
      <c r="R6" s="9"/>
      <c r="S6" s="9"/>
      <c r="T6" s="9"/>
      <c r="U6" s="9"/>
      <c r="V6" s="9"/>
      <c r="W6" s="9"/>
      <c r="X6" s="9"/>
      <c r="Y6" s="9"/>
      <c r="Z6" s="9"/>
    </row>
    <row r="7" spans="1:26" ht="15" x14ac:dyDescent="0.2">
      <c r="A7" s="52" t="s">
        <v>33</v>
      </c>
      <c r="B7" s="52"/>
      <c r="C7" s="52"/>
      <c r="D7" s="52"/>
      <c r="E7" s="9"/>
      <c r="F7" s="9"/>
      <c r="G7" s="9"/>
      <c r="H7" s="9"/>
      <c r="I7" s="9"/>
      <c r="J7" s="9"/>
      <c r="K7" s="9"/>
      <c r="L7" s="9"/>
      <c r="M7" s="9"/>
      <c r="N7" s="9"/>
      <c r="O7" s="9"/>
      <c r="P7" s="9"/>
      <c r="Q7" s="9"/>
      <c r="R7" s="9"/>
      <c r="S7" s="9"/>
      <c r="T7" s="9"/>
      <c r="U7" s="9"/>
      <c r="V7" s="9"/>
      <c r="W7" s="9"/>
      <c r="X7" s="9"/>
      <c r="Y7" s="9"/>
      <c r="Z7" s="9"/>
    </row>
    <row r="8" spans="1:26" ht="287.25" customHeight="1" x14ac:dyDescent="0.2">
      <c r="A8" s="53" t="s">
        <v>78</v>
      </c>
      <c r="B8" s="53"/>
      <c r="C8" s="53"/>
      <c r="D8" s="53"/>
      <c r="E8" s="9"/>
      <c r="F8" s="9"/>
      <c r="G8" s="9"/>
      <c r="H8" s="9"/>
      <c r="I8" s="9"/>
      <c r="J8" s="9"/>
      <c r="K8" s="9"/>
      <c r="L8" s="9"/>
      <c r="M8" s="9"/>
      <c r="N8" s="9"/>
      <c r="O8" s="9"/>
      <c r="P8" s="9"/>
      <c r="Q8" s="9"/>
      <c r="R8" s="9"/>
      <c r="S8" s="9"/>
      <c r="T8" s="9"/>
      <c r="U8" s="9"/>
      <c r="V8" s="9"/>
      <c r="W8" s="9"/>
      <c r="X8" s="9"/>
      <c r="Y8" s="9"/>
      <c r="Z8" s="9"/>
    </row>
    <row r="9" spans="1:26" ht="15" x14ac:dyDescent="0.2">
      <c r="A9" s="54" t="s">
        <v>1</v>
      </c>
      <c r="B9" s="54"/>
      <c r="C9" s="54"/>
      <c r="D9" s="54"/>
      <c r="E9" s="9"/>
      <c r="F9" s="9"/>
      <c r="G9" s="9"/>
      <c r="H9" s="9"/>
      <c r="I9" s="9"/>
      <c r="J9" s="9"/>
      <c r="K9" s="9"/>
      <c r="L9" s="9"/>
      <c r="M9" s="9"/>
      <c r="N9" s="9"/>
      <c r="O9" s="9"/>
      <c r="P9" s="9"/>
      <c r="Q9" s="9"/>
      <c r="R9" s="9"/>
      <c r="S9" s="9"/>
      <c r="T9" s="9"/>
      <c r="U9" s="9"/>
      <c r="V9" s="9"/>
      <c r="W9" s="9"/>
      <c r="X9" s="9"/>
      <c r="Y9" s="9"/>
      <c r="Z9" s="9"/>
    </row>
    <row r="10" spans="1:26" ht="45.75" customHeight="1" x14ac:dyDescent="0.2">
      <c r="A10" s="53" t="s">
        <v>81</v>
      </c>
      <c r="B10" s="53"/>
      <c r="C10" s="53"/>
      <c r="D10" s="53"/>
      <c r="E10" s="9"/>
      <c r="F10" s="9"/>
      <c r="G10" s="9"/>
      <c r="H10" s="9"/>
      <c r="I10" s="9"/>
      <c r="J10" s="9"/>
      <c r="K10" s="9"/>
      <c r="L10" s="9"/>
      <c r="M10" s="9"/>
      <c r="N10" s="9"/>
      <c r="O10" s="9"/>
      <c r="P10" s="9"/>
      <c r="Q10" s="9"/>
      <c r="R10" s="9"/>
      <c r="S10" s="9"/>
      <c r="T10" s="9"/>
      <c r="U10" s="9"/>
      <c r="V10" s="9"/>
      <c r="W10" s="9"/>
      <c r="X10" s="9"/>
      <c r="Y10" s="9"/>
      <c r="Z10" s="9"/>
    </row>
    <row r="11" spans="1:26" ht="15" x14ac:dyDescent="0.2">
      <c r="A11" s="9"/>
      <c r="B11" s="11" t="s">
        <v>36</v>
      </c>
      <c r="C11" s="12" t="s">
        <v>37</v>
      </c>
      <c r="D11" s="9"/>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13" t="str">
        <f>HYPERLINK("https://www.k-5mathteachingresources.com/support-files/addition-bag.pdf","K.OA.A.3 - Addition Bag")</f>
        <v>K.OA.A.3 - Addition Bag</v>
      </c>
      <c r="C12" s="13" t="s">
        <v>38</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HYPERLINK("https://www.illustrativemathematics.org/content-standards/K/OA/A/3/tasks/175","K.OA.A.3- Bonnie Bear's Buttons")</f>
        <v>K.OA.A.3- Bonnie Bear's Buttons</v>
      </c>
      <c r="C13" s="13" t="s">
        <v>39</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HYPERLINK("https://www.illustrativemathematics.org/content-standards/K/OA/A/3/tasks/175","K.OA.A.3- Christina's Candies")</f>
        <v>K.OA.A.3- Christina's Candies</v>
      </c>
      <c r="C14" s="13" t="s">
        <v>39</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HYPERLINK("https://www.k-5mathteachingresources.com/support-files/domino-addition.pdf","K.OA.A.3 - Domino Addition")</f>
        <v>K.OA.A.3 - Domino Addition</v>
      </c>
      <c r="C15" s="13" t="s">
        <v>38</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13" t="str">
        <f>HYPERLINK("https://www.k-5mathteachingresources.com/support-files/hide-the-cubes.pdf","K.OA.A.3 - Hide the Cubes")</f>
        <v>K.OA.A.3 - Hide the Cubes</v>
      </c>
      <c r="C16" s="13" t="s">
        <v>38</v>
      </c>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13" t="str">
        <f>HYPERLINK("https://www.illustrativemathematics.org/content-standards/K/OA/A/3/tasks/177","K.OA.A.3- Make Nine")</f>
        <v>K.OA.A.3- Make Nine</v>
      </c>
      <c r="C17" s="13" t="s">
        <v>39</v>
      </c>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13" t="str">
        <f>HYPERLINK("https://www.illustrativemathematics.org/content-standards/K/OA/A/3/tasks/1408","K.OA.A.3- My Book of Five")</f>
        <v>K.OA.A.3- My Book of Five</v>
      </c>
      <c r="C18" s="13" t="s">
        <v>39</v>
      </c>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13" t="str">
        <f>HYPERLINK("https://www.illustrativemathematics.org/content-standards/K/OA/A/3/tasks/166","K.OA.A.3- Pick Two")</f>
        <v>K.OA.A.3- Pick Two</v>
      </c>
      <c r="C19" s="13" t="s">
        <v>39</v>
      </c>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13" t="str">
        <f>HYPERLINK("https://www.k-5mathteachingresources.com/support-files/shake-5-and-spill.pdf","K.OA.A.3 - Shake 5 and Spill")</f>
        <v>K.OA.A.3 - Shake 5 and Spill</v>
      </c>
      <c r="C20" s="13" t="s">
        <v>38</v>
      </c>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13" t="str">
        <f>HYPERLINK("https://www.illustrativemathematics.org/content-standards/K/OA/A/3/tasks/165","K.OA.A.3- Shake and Spill")</f>
        <v>K.OA.A.3- Shake and Spill</v>
      </c>
      <c r="C21" s="13" t="s">
        <v>39</v>
      </c>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13" t="str">
        <f>HYPERLINK("https://gfletchy.com/equally-balancing-numbers/","K.OA.A.3- 3 Act Task- Balancing Numbers")</f>
        <v>K.OA.A.3- 3 Act Task- Balancing Numbers</v>
      </c>
      <c r="C22" s="13" t="s">
        <v>41</v>
      </c>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5" x14ac:dyDescent="0.25">
      <c r="A25" s="56" t="s">
        <v>129</v>
      </c>
      <c r="B25" s="56"/>
      <c r="C25" s="56"/>
      <c r="D25" s="56"/>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sheetData>
  <mergeCells count="5">
    <mergeCell ref="A7:D7"/>
    <mergeCell ref="A8:D8"/>
    <mergeCell ref="A9:D9"/>
    <mergeCell ref="A10:D10"/>
    <mergeCell ref="A25:D25"/>
  </mergeCells>
  <hyperlinks>
    <hyperlink ref="C12" r:id="rId1" xr:uid="{00000000-0004-0000-0A00-000000000000}"/>
    <hyperlink ref="C13" r:id="rId2" xr:uid="{00000000-0004-0000-0A00-000001000000}"/>
    <hyperlink ref="C14" r:id="rId3" xr:uid="{00000000-0004-0000-0A00-000002000000}"/>
    <hyperlink ref="C15" r:id="rId4" xr:uid="{00000000-0004-0000-0A00-000003000000}"/>
    <hyperlink ref="C16" r:id="rId5" xr:uid="{00000000-0004-0000-0A00-000004000000}"/>
    <hyperlink ref="C17" r:id="rId6" xr:uid="{00000000-0004-0000-0A00-000005000000}"/>
    <hyperlink ref="C18" r:id="rId7" xr:uid="{00000000-0004-0000-0A00-000006000000}"/>
    <hyperlink ref="C19" r:id="rId8" xr:uid="{00000000-0004-0000-0A00-000007000000}"/>
    <hyperlink ref="C20" r:id="rId9" xr:uid="{00000000-0004-0000-0A00-000008000000}"/>
    <hyperlink ref="C21" r:id="rId10" xr:uid="{00000000-0004-0000-0A00-000009000000}"/>
    <hyperlink ref="C22" r:id="rId11" xr:uid="{00000000-0004-0000-0A00-00000A000000}"/>
    <hyperlink ref="A25:D25" location="'Intro to K Standards'!A1" display="Return to Intro Page" xr:uid="{F2BC12B5-D36C-4B96-853D-C7870FCE115B}"/>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5"/>
  <sheetViews>
    <sheetView workbookViewId="0">
      <selection activeCell="B4" sqref="B4"/>
    </sheetView>
  </sheetViews>
  <sheetFormatPr defaultRowHeight="15.75" customHeight="1" x14ac:dyDescent="0.2"/>
  <cols>
    <col min="1" max="1" width="46.375" customWidth="1"/>
    <col min="2" max="2" width="49" customWidth="1"/>
    <col min="3" max="26" width="46.375" customWidth="1"/>
    <col min="27" max="1024" width="13.375" customWidth="1"/>
  </cols>
  <sheetData>
    <row r="1" spans="1:26" ht="15" x14ac:dyDescent="0.2">
      <c r="A1" s="7"/>
      <c r="B1" s="8" t="s">
        <v>26</v>
      </c>
      <c r="C1" s="7"/>
      <c r="D1" s="7"/>
      <c r="E1" s="9"/>
      <c r="F1" s="9"/>
      <c r="G1" s="9"/>
      <c r="H1" s="9"/>
      <c r="I1" s="9"/>
      <c r="J1" s="9"/>
      <c r="K1" s="9"/>
      <c r="L1" s="9"/>
      <c r="M1" s="9"/>
      <c r="N1" s="9"/>
      <c r="O1" s="9"/>
      <c r="P1" s="9"/>
      <c r="Q1" s="9"/>
      <c r="R1" s="9"/>
      <c r="S1" s="9"/>
      <c r="T1" s="9"/>
      <c r="U1" s="9"/>
      <c r="V1" s="9"/>
      <c r="W1" s="9"/>
      <c r="X1" s="9"/>
      <c r="Y1" s="9"/>
      <c r="Z1" s="9"/>
    </row>
    <row r="2" spans="1:26" ht="38.25" x14ac:dyDescent="0.2">
      <c r="A2" s="7"/>
      <c r="B2" s="15" t="s">
        <v>67</v>
      </c>
      <c r="C2" s="7"/>
      <c r="D2" s="7"/>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162.75" customHeight="1" x14ac:dyDescent="0.2">
      <c r="A4" s="15" t="s">
        <v>146</v>
      </c>
      <c r="B4" s="9" t="s">
        <v>82</v>
      </c>
      <c r="C4" s="9" t="s">
        <v>83</v>
      </c>
      <c r="D4" s="9"/>
      <c r="E4" s="9"/>
      <c r="F4" s="9"/>
      <c r="G4" s="9"/>
      <c r="H4" s="9"/>
      <c r="I4" s="9"/>
      <c r="J4" s="9"/>
      <c r="K4" s="9"/>
      <c r="L4" s="9"/>
      <c r="M4" s="9"/>
      <c r="N4" s="9"/>
      <c r="O4" s="9"/>
      <c r="P4" s="9"/>
      <c r="Q4" s="9"/>
      <c r="R4" s="9"/>
      <c r="S4" s="9"/>
      <c r="T4" s="9"/>
      <c r="U4" s="9"/>
      <c r="V4" s="9"/>
      <c r="W4" s="9"/>
      <c r="X4" s="9"/>
      <c r="Y4" s="9"/>
      <c r="Z4" s="9"/>
    </row>
    <row r="5" spans="1:26" ht="38.25" x14ac:dyDescent="0.2">
      <c r="A5" s="9" t="s">
        <v>73</v>
      </c>
      <c r="B5" s="9"/>
      <c r="C5" s="9"/>
      <c r="D5" s="9"/>
      <c r="E5" s="9"/>
      <c r="F5" s="9"/>
      <c r="G5" s="9"/>
      <c r="H5" s="9"/>
      <c r="I5" s="9"/>
      <c r="J5" s="9"/>
      <c r="K5" s="9"/>
      <c r="L5" s="9"/>
      <c r="M5" s="9"/>
      <c r="N5" s="9"/>
      <c r="O5" s="9"/>
      <c r="P5" s="9"/>
      <c r="Q5" s="9"/>
      <c r="R5" s="9"/>
      <c r="S5" s="9"/>
      <c r="T5" s="9"/>
      <c r="U5" s="9"/>
      <c r="V5" s="9"/>
      <c r="W5" s="9"/>
      <c r="X5" s="9"/>
      <c r="Y5" s="9"/>
      <c r="Z5" s="9"/>
    </row>
    <row r="6" spans="1:26" ht="15" x14ac:dyDescent="0.2">
      <c r="A6" s="52" t="s">
        <v>33</v>
      </c>
      <c r="B6" s="52"/>
      <c r="C6" s="52"/>
      <c r="D6" s="52"/>
      <c r="E6" s="9"/>
      <c r="F6" s="9"/>
      <c r="G6" s="9"/>
      <c r="H6" s="9"/>
      <c r="I6" s="9"/>
      <c r="J6" s="9"/>
      <c r="K6" s="9"/>
      <c r="L6" s="9"/>
      <c r="M6" s="9"/>
      <c r="N6" s="9"/>
      <c r="O6" s="9"/>
      <c r="P6" s="9"/>
      <c r="Q6" s="9"/>
      <c r="R6" s="9"/>
      <c r="S6" s="9"/>
      <c r="T6" s="9"/>
      <c r="U6" s="9"/>
      <c r="V6" s="9"/>
      <c r="W6" s="9"/>
      <c r="X6" s="9"/>
      <c r="Y6" s="9"/>
      <c r="Z6" s="9"/>
    </row>
    <row r="7" spans="1:26" ht="294" customHeight="1" x14ac:dyDescent="0.2">
      <c r="A7" s="53" t="s">
        <v>78</v>
      </c>
      <c r="B7" s="53"/>
      <c r="C7" s="53"/>
      <c r="D7" s="53"/>
      <c r="E7" s="9"/>
      <c r="F7" s="9"/>
      <c r="G7" s="9"/>
      <c r="H7" s="9"/>
      <c r="I7" s="9"/>
      <c r="J7" s="9"/>
      <c r="K7" s="9"/>
      <c r="L7" s="9"/>
      <c r="M7" s="9"/>
      <c r="N7" s="9"/>
      <c r="O7" s="9"/>
      <c r="P7" s="9"/>
      <c r="Q7" s="9"/>
      <c r="R7" s="9"/>
      <c r="S7" s="9"/>
      <c r="T7" s="9"/>
      <c r="U7" s="9"/>
      <c r="V7" s="9"/>
      <c r="W7" s="9"/>
      <c r="X7" s="9"/>
      <c r="Y7" s="9"/>
      <c r="Z7" s="9"/>
    </row>
    <row r="8" spans="1:26" ht="15" x14ac:dyDescent="0.2">
      <c r="A8" s="54" t="s">
        <v>1</v>
      </c>
      <c r="B8" s="54"/>
      <c r="C8" s="54"/>
      <c r="D8" s="54"/>
      <c r="E8" s="9"/>
      <c r="F8" s="9"/>
      <c r="G8" s="9"/>
      <c r="H8" s="9"/>
      <c r="I8" s="9"/>
      <c r="J8" s="9"/>
      <c r="K8" s="9"/>
      <c r="L8" s="9"/>
      <c r="M8" s="9"/>
      <c r="N8" s="9"/>
      <c r="O8" s="9"/>
      <c r="P8" s="9"/>
      <c r="Q8" s="9"/>
      <c r="R8" s="9"/>
      <c r="S8" s="9"/>
      <c r="T8" s="9"/>
      <c r="U8" s="9"/>
      <c r="V8" s="9"/>
      <c r="W8" s="9"/>
      <c r="X8" s="9"/>
      <c r="Y8" s="9"/>
      <c r="Z8" s="9"/>
    </row>
    <row r="9" spans="1:26" ht="39" customHeight="1" x14ac:dyDescent="0.2">
      <c r="A9" s="53" t="s">
        <v>84</v>
      </c>
      <c r="B9" s="53"/>
      <c r="C9" s="53"/>
      <c r="D9" s="53"/>
      <c r="E9" s="9"/>
      <c r="F9" s="9"/>
      <c r="G9" s="9"/>
      <c r="H9" s="9"/>
      <c r="I9" s="9"/>
      <c r="J9" s="9"/>
      <c r="K9" s="9"/>
      <c r="L9" s="9"/>
      <c r="M9" s="9"/>
      <c r="N9" s="9"/>
      <c r="O9" s="9"/>
      <c r="P9" s="9"/>
      <c r="Q9" s="9"/>
      <c r="R9" s="9"/>
      <c r="S9" s="9"/>
      <c r="T9" s="9"/>
      <c r="U9" s="9"/>
      <c r="V9" s="9"/>
      <c r="W9" s="9"/>
      <c r="X9" s="9"/>
      <c r="Y9" s="9"/>
      <c r="Z9" s="9"/>
    </row>
    <row r="10" spans="1:26" ht="15" x14ac:dyDescent="0.2">
      <c r="A10" s="9"/>
      <c r="B10" s="11" t="s">
        <v>36</v>
      </c>
      <c r="C10" s="12" t="s">
        <v>37</v>
      </c>
      <c r="D10" s="9"/>
      <c r="E10" s="9"/>
      <c r="F10" s="9"/>
      <c r="G10" s="9"/>
      <c r="H10" s="9"/>
      <c r="I10" s="9"/>
      <c r="J10" s="9"/>
      <c r="K10" s="9"/>
      <c r="L10" s="9"/>
      <c r="M10" s="9"/>
      <c r="N10" s="9"/>
      <c r="O10" s="9"/>
      <c r="P10" s="9"/>
      <c r="Q10" s="9"/>
      <c r="R10" s="9"/>
      <c r="S10" s="9"/>
      <c r="T10" s="9"/>
      <c r="U10" s="9"/>
      <c r="V10" s="9"/>
      <c r="W10" s="9"/>
      <c r="X10" s="9"/>
      <c r="Y10" s="9"/>
      <c r="Z10" s="9"/>
    </row>
    <row r="11" spans="1:26" ht="14.25" x14ac:dyDescent="0.2">
      <c r="A11" s="9"/>
      <c r="B11" s="13" t="str">
        <f>HYPERLINK("https://www.k-5mathteachingresources.com/support-files/make-ten-on-the-ten-frame-ver.1.pdf","K.OA.A.4 - Make Ten on a Ten Frame v.1")</f>
        <v>K.OA.A.4 - Make Ten on a Ten Frame v.1</v>
      </c>
      <c r="C11" s="13" t="s">
        <v>38</v>
      </c>
      <c r="D11" s="9"/>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13" t="str">
        <f>HYPERLINK("https://www.k-5mathteachingresources.com/support-files/mouse-count.pdf","K.OA.A.4 - Mouse Count")</f>
        <v>K.OA.A.4 - Mouse Count</v>
      </c>
      <c r="C12" s="13" t="s">
        <v>38</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HYPERLINK("https://www.k-5mathteachingresources.com/support-files/ten-flashing-fireflies.pdf","K.OA.A.4 - Ten Flashing Fireflies")</f>
        <v>K.OA.A.4 - Ten Flashing Fireflies</v>
      </c>
      <c r="C13" s="13" t="s">
        <v>38</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HYPERLINK("https://www.k-5mathteachingresources.com/support-files/towers-of-ten.pdf","K.OA.A.4 - Towers of Ten")</f>
        <v>K.OA.A.4 - Towers of Ten</v>
      </c>
      <c r="C14" s="13" t="s">
        <v>38</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HYPERLINK("https://gfletchy.com/bag-o-chips/","3.OA.A.4- 3 Act Task- Bag O Chips")</f>
        <v>3.OA.A.4- 3 Act Task- Bag O Chips</v>
      </c>
      <c r="C15" s="13" t="s">
        <v>41</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5" x14ac:dyDescent="0.25">
      <c r="A18" s="56" t="s">
        <v>129</v>
      </c>
      <c r="B18" s="56"/>
      <c r="C18" s="56"/>
      <c r="D18" s="56"/>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sheetData>
  <mergeCells count="5">
    <mergeCell ref="A6:D6"/>
    <mergeCell ref="A7:D7"/>
    <mergeCell ref="A8:D8"/>
    <mergeCell ref="A9:D9"/>
    <mergeCell ref="A18:D18"/>
  </mergeCells>
  <hyperlinks>
    <hyperlink ref="C11" r:id="rId1" xr:uid="{00000000-0004-0000-0B00-000000000000}"/>
    <hyperlink ref="C12" r:id="rId2" xr:uid="{00000000-0004-0000-0B00-000001000000}"/>
    <hyperlink ref="C13" r:id="rId3" xr:uid="{00000000-0004-0000-0B00-000002000000}"/>
    <hyperlink ref="C14" r:id="rId4" xr:uid="{00000000-0004-0000-0B00-000003000000}"/>
    <hyperlink ref="C15" r:id="rId5" xr:uid="{00000000-0004-0000-0B00-000004000000}"/>
    <hyperlink ref="A18:D18" location="'Intro to K Standards'!A1" display="Return to Intro Page" xr:uid="{FE01DC8B-CF17-4096-B880-C0C51D28F949}"/>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5"/>
  <sheetViews>
    <sheetView topLeftCell="A7" workbookViewId="0">
      <selection activeCell="A9" sqref="A9:D9"/>
    </sheetView>
  </sheetViews>
  <sheetFormatPr defaultRowHeight="15.75" customHeight="1" x14ac:dyDescent="0.2"/>
  <cols>
    <col min="1" max="1" width="41.25" customWidth="1"/>
    <col min="2" max="2" width="47.625" customWidth="1"/>
    <col min="3" max="3" width="45.625" customWidth="1"/>
    <col min="4" max="4" width="40.125" customWidth="1"/>
    <col min="5" max="26" width="22.25" customWidth="1"/>
    <col min="27" max="1024" width="13.375" customWidth="1"/>
  </cols>
  <sheetData>
    <row r="1" spans="1:26" ht="15" x14ac:dyDescent="0.2">
      <c r="A1" s="7"/>
      <c r="B1" s="8" t="s">
        <v>26</v>
      </c>
      <c r="C1" s="7"/>
      <c r="D1" s="7"/>
      <c r="E1" s="9"/>
      <c r="F1" s="9"/>
      <c r="G1" s="9"/>
      <c r="H1" s="9"/>
      <c r="I1" s="9"/>
      <c r="J1" s="9"/>
      <c r="K1" s="9"/>
      <c r="L1" s="9"/>
      <c r="M1" s="9"/>
      <c r="N1" s="9"/>
      <c r="O1" s="9"/>
      <c r="P1" s="9"/>
      <c r="Q1" s="9"/>
      <c r="R1" s="9"/>
      <c r="S1" s="9"/>
      <c r="T1" s="9"/>
      <c r="U1" s="9"/>
      <c r="V1" s="9"/>
      <c r="W1" s="9"/>
      <c r="X1" s="9"/>
      <c r="Y1" s="9"/>
      <c r="Z1" s="9"/>
    </row>
    <row r="2" spans="1:26" ht="38.25" x14ac:dyDescent="0.2">
      <c r="A2" s="7"/>
      <c r="B2" s="15" t="s">
        <v>67</v>
      </c>
      <c r="C2" s="7"/>
      <c r="D2" s="7"/>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153" x14ac:dyDescent="0.2">
      <c r="A4" s="15" t="s">
        <v>146</v>
      </c>
      <c r="B4" s="53" t="s">
        <v>85</v>
      </c>
      <c r="C4" s="9" t="s">
        <v>72</v>
      </c>
      <c r="D4" s="9"/>
      <c r="E4" s="9"/>
      <c r="F4" s="9"/>
      <c r="G4" s="9"/>
      <c r="H4" s="9"/>
      <c r="I4" s="9"/>
      <c r="J4" s="9"/>
      <c r="K4" s="9"/>
      <c r="L4" s="9"/>
      <c r="M4" s="9"/>
      <c r="N4" s="9"/>
      <c r="O4" s="9"/>
      <c r="P4" s="9"/>
      <c r="Q4" s="9"/>
      <c r="R4" s="9"/>
      <c r="S4" s="9"/>
      <c r="T4" s="9"/>
      <c r="U4" s="9"/>
      <c r="V4" s="9"/>
      <c r="W4" s="9"/>
      <c r="X4" s="9"/>
      <c r="Y4" s="9"/>
      <c r="Z4" s="9"/>
    </row>
    <row r="5" spans="1:26" ht="51" x14ac:dyDescent="0.2">
      <c r="A5" s="9" t="s">
        <v>73</v>
      </c>
      <c r="B5" s="53"/>
      <c r="C5" s="9" t="s">
        <v>83</v>
      </c>
      <c r="D5" s="9"/>
      <c r="E5" s="9"/>
      <c r="F5" s="9"/>
      <c r="G5" s="9"/>
      <c r="H5" s="9"/>
      <c r="I5" s="9"/>
      <c r="J5" s="9"/>
      <c r="K5" s="9"/>
      <c r="L5" s="9"/>
      <c r="M5" s="9"/>
      <c r="N5" s="9"/>
      <c r="O5" s="9"/>
      <c r="P5" s="9"/>
      <c r="Q5" s="9"/>
      <c r="R5" s="9"/>
      <c r="S5" s="9"/>
      <c r="T5" s="9"/>
      <c r="U5" s="9"/>
      <c r="V5" s="9"/>
      <c r="W5" s="9"/>
      <c r="X5" s="9"/>
      <c r="Y5" s="9"/>
      <c r="Z5" s="9"/>
    </row>
    <row r="6" spans="1:26" ht="15" x14ac:dyDescent="0.2">
      <c r="A6" s="52" t="s">
        <v>86</v>
      </c>
      <c r="B6" s="52"/>
      <c r="C6" s="52"/>
      <c r="D6" s="52"/>
      <c r="E6" s="9"/>
      <c r="F6" s="9"/>
      <c r="G6" s="9"/>
      <c r="H6" s="9"/>
      <c r="I6" s="9"/>
      <c r="J6" s="9"/>
      <c r="K6" s="9"/>
      <c r="L6" s="9"/>
      <c r="M6" s="9"/>
      <c r="N6" s="9"/>
      <c r="O6" s="9"/>
      <c r="P6" s="9"/>
      <c r="Q6" s="9"/>
      <c r="R6" s="9"/>
      <c r="S6" s="9"/>
      <c r="T6" s="9"/>
      <c r="U6" s="9"/>
      <c r="V6" s="9"/>
      <c r="W6" s="9"/>
      <c r="X6" s="9"/>
      <c r="Y6" s="9"/>
      <c r="Z6" s="9"/>
    </row>
    <row r="7" spans="1:26" ht="264.75" customHeight="1" x14ac:dyDescent="0.2">
      <c r="A7" s="53" t="s">
        <v>87</v>
      </c>
      <c r="B7" s="53"/>
      <c r="C7" s="53"/>
      <c r="D7" s="53"/>
      <c r="E7" s="9"/>
      <c r="F7" s="9"/>
      <c r="G7" s="9"/>
      <c r="H7" s="9"/>
      <c r="I7" s="9"/>
      <c r="J7" s="9"/>
      <c r="K7" s="9"/>
      <c r="L7" s="9"/>
      <c r="M7" s="9"/>
      <c r="N7" s="9"/>
      <c r="O7" s="9"/>
      <c r="P7" s="9"/>
      <c r="Q7" s="9"/>
      <c r="R7" s="9"/>
      <c r="S7" s="9"/>
      <c r="T7" s="9"/>
      <c r="U7" s="9"/>
      <c r="V7" s="9"/>
      <c r="W7" s="9"/>
      <c r="X7" s="9"/>
      <c r="Y7" s="9"/>
      <c r="Z7" s="9"/>
    </row>
    <row r="8" spans="1:26" ht="15" x14ac:dyDescent="0.2">
      <c r="A8" s="54" t="s">
        <v>1</v>
      </c>
      <c r="B8" s="54"/>
      <c r="C8" s="54"/>
      <c r="D8" s="54"/>
      <c r="E8" s="9"/>
      <c r="F8" s="9"/>
      <c r="G8" s="9"/>
      <c r="H8" s="9"/>
      <c r="I8" s="9"/>
      <c r="J8" s="9"/>
      <c r="K8" s="9"/>
      <c r="L8" s="9"/>
      <c r="M8" s="9"/>
      <c r="N8" s="9"/>
      <c r="O8" s="9"/>
      <c r="P8" s="9"/>
      <c r="Q8" s="9"/>
      <c r="R8" s="9"/>
      <c r="S8" s="9"/>
      <c r="T8" s="9"/>
      <c r="U8" s="9"/>
      <c r="V8" s="9"/>
      <c r="W8" s="9"/>
      <c r="X8" s="9"/>
      <c r="Y8" s="9"/>
      <c r="Z8" s="9"/>
    </row>
    <row r="9" spans="1:26" ht="65.25" customHeight="1" x14ac:dyDescent="0.2">
      <c r="A9" s="53" t="s">
        <v>150</v>
      </c>
      <c r="B9" s="53"/>
      <c r="C9" s="53"/>
      <c r="D9" s="53"/>
      <c r="E9" s="9"/>
      <c r="F9" s="9"/>
      <c r="G9" s="9"/>
      <c r="H9" s="9"/>
      <c r="I9" s="9"/>
      <c r="J9" s="9"/>
      <c r="K9" s="9"/>
      <c r="L9" s="9"/>
      <c r="M9" s="9"/>
      <c r="N9" s="9"/>
      <c r="O9" s="9"/>
      <c r="P9" s="9"/>
      <c r="Q9" s="9"/>
      <c r="R9" s="9"/>
      <c r="S9" s="9"/>
      <c r="T9" s="9"/>
      <c r="U9" s="9"/>
      <c r="V9" s="9"/>
      <c r="W9" s="9"/>
      <c r="X9" s="9"/>
      <c r="Y9" s="9"/>
      <c r="Z9" s="9"/>
    </row>
    <row r="10" spans="1:26" ht="15" x14ac:dyDescent="0.2">
      <c r="A10" s="9"/>
      <c r="B10" s="11" t="s">
        <v>36</v>
      </c>
      <c r="C10" s="12" t="s">
        <v>37</v>
      </c>
      <c r="D10" s="25"/>
      <c r="E10" s="9"/>
      <c r="F10" s="9"/>
      <c r="G10" s="9"/>
      <c r="H10" s="9"/>
      <c r="I10" s="9"/>
      <c r="J10" s="9"/>
      <c r="K10" s="9"/>
      <c r="L10" s="9"/>
      <c r="M10" s="9"/>
      <c r="N10" s="9"/>
      <c r="O10" s="9"/>
      <c r="P10" s="9"/>
      <c r="Q10" s="9"/>
      <c r="R10" s="9"/>
      <c r="S10" s="9"/>
      <c r="T10" s="9"/>
      <c r="U10" s="9"/>
      <c r="V10" s="9"/>
      <c r="W10" s="9"/>
      <c r="X10" s="9"/>
      <c r="Y10" s="9"/>
      <c r="Z10" s="9"/>
    </row>
    <row r="11" spans="1:26" ht="14.25" x14ac:dyDescent="0.2">
      <c r="A11" s="9"/>
      <c r="B11" s="13" t="str">
        <f>HYPERLINK("https://www.k-5mathteachingresources.com/support-files/fast-five.pdf","K.OA.A.5 - Fast Five")</f>
        <v>K.OA.A.5 - Fast Five</v>
      </c>
      <c r="C11" s="13" t="s">
        <v>38</v>
      </c>
      <c r="D11" s="9"/>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13" t="str">
        <f>HYPERLINK("https://www.illustrativemathematics.org/content-standards/K/OA/A/5/tasks/1409","K.OA.A.5- Many Ways to do Addition 1")</f>
        <v>K.OA.A.5- Many Ways to do Addition 1</v>
      </c>
      <c r="C12" s="13" t="s">
        <v>39</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HYPERLINK("https://www.illustrativemathematics.org/content-standards/K/OA/A/5/tasks/1408","K.OA.A.5- My Book of Five")</f>
        <v>K.OA.A.5- My Book of Five</v>
      </c>
      <c r="C13" s="13" t="s">
        <v>39</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HYPERLINK("https://www.k-5mathteachingresources.com/support-files/minus-one.pdf","K.OA.A.5 - Minus One")</f>
        <v>K.OA.A.5 - Minus One</v>
      </c>
      <c r="C14" s="13" t="s">
        <v>38</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HYPERLINK("https://gfletchy.com/bag-o-chips/","3.OA.A.5- 3 Act Task- Bag O Chips")</f>
        <v>3.OA.A.5- 3 Act Task- Bag O Chips</v>
      </c>
      <c r="C15" s="13" t="s">
        <v>41</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5" x14ac:dyDescent="0.25">
      <c r="A18" s="56" t="s">
        <v>129</v>
      </c>
      <c r="B18" s="56"/>
      <c r="C18" s="56"/>
      <c r="D18" s="56"/>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sheetData>
  <mergeCells count="6">
    <mergeCell ref="A18:D18"/>
    <mergeCell ref="B4:B5"/>
    <mergeCell ref="A6:D6"/>
    <mergeCell ref="A7:D7"/>
    <mergeCell ref="A8:D8"/>
    <mergeCell ref="A9:D9"/>
  </mergeCells>
  <hyperlinks>
    <hyperlink ref="C11" r:id="rId1" xr:uid="{00000000-0004-0000-0C00-000000000000}"/>
    <hyperlink ref="C12" r:id="rId2" xr:uid="{00000000-0004-0000-0C00-000001000000}"/>
    <hyperlink ref="C13" r:id="rId3" xr:uid="{00000000-0004-0000-0C00-000002000000}"/>
    <hyperlink ref="C14" r:id="rId4" xr:uid="{00000000-0004-0000-0C00-000003000000}"/>
    <hyperlink ref="C15" r:id="rId5" xr:uid="{00000000-0004-0000-0C00-000004000000}"/>
    <hyperlink ref="A18:D18" location="'Intro to K Standards'!A1" display="Return to Intro Page" xr:uid="{C2340C24-5E50-4AA9-B4C8-BED4671686B4}"/>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4"/>
  <sheetViews>
    <sheetView workbookViewId="0">
      <selection activeCell="B5" sqref="B5"/>
    </sheetView>
  </sheetViews>
  <sheetFormatPr defaultRowHeight="15.75" customHeight="1" x14ac:dyDescent="0.2"/>
  <cols>
    <col min="1" max="1" width="43.125" customWidth="1"/>
    <col min="2" max="2" width="50.375" customWidth="1"/>
    <col min="3" max="3" width="51" customWidth="1"/>
    <col min="4" max="4" width="44.625" customWidth="1"/>
    <col min="5" max="26" width="22.25" customWidth="1"/>
    <col min="27" max="1024" width="13.375" customWidth="1"/>
  </cols>
  <sheetData>
    <row r="1" spans="1:26" ht="15" x14ac:dyDescent="0.2">
      <c r="A1" s="7"/>
      <c r="B1" s="8" t="s">
        <v>26</v>
      </c>
      <c r="C1" s="7"/>
      <c r="D1" s="7"/>
      <c r="E1" s="9"/>
      <c r="F1" s="9"/>
      <c r="G1" s="9"/>
      <c r="H1" s="9"/>
      <c r="I1" s="9"/>
      <c r="J1" s="9"/>
      <c r="K1" s="9"/>
      <c r="L1" s="9"/>
      <c r="M1" s="9"/>
      <c r="N1" s="9"/>
      <c r="O1" s="9"/>
      <c r="P1" s="9"/>
      <c r="Q1" s="9"/>
      <c r="R1" s="9"/>
      <c r="S1" s="9"/>
      <c r="T1" s="9"/>
      <c r="U1" s="9"/>
      <c r="V1" s="9"/>
      <c r="W1" s="9"/>
      <c r="X1" s="9"/>
      <c r="Y1" s="9"/>
      <c r="Z1" s="9"/>
    </row>
    <row r="2" spans="1:26" ht="25.5" x14ac:dyDescent="0.2">
      <c r="A2" s="7"/>
      <c r="B2" s="15" t="s">
        <v>88</v>
      </c>
      <c r="C2" s="7"/>
      <c r="D2" s="7"/>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154.5" customHeight="1" x14ac:dyDescent="0.2">
      <c r="A4" s="53" t="s">
        <v>137</v>
      </c>
      <c r="B4" s="9" t="s">
        <v>80</v>
      </c>
      <c r="C4" s="9" t="s">
        <v>89</v>
      </c>
      <c r="D4" s="9"/>
      <c r="E4" s="9"/>
      <c r="F4" s="9"/>
      <c r="G4" s="9"/>
      <c r="H4" s="9"/>
      <c r="I4" s="9"/>
      <c r="J4" s="9"/>
      <c r="K4" s="9"/>
      <c r="L4" s="9"/>
      <c r="M4" s="9"/>
      <c r="N4" s="9"/>
      <c r="O4" s="9"/>
      <c r="P4" s="9"/>
      <c r="Q4" s="9"/>
      <c r="R4" s="9"/>
      <c r="S4" s="9"/>
      <c r="T4" s="9"/>
      <c r="U4" s="9"/>
      <c r="V4" s="9"/>
      <c r="W4" s="9"/>
      <c r="X4" s="9"/>
      <c r="Y4" s="9"/>
      <c r="Z4" s="9"/>
    </row>
    <row r="5" spans="1:26" ht="14.25" x14ac:dyDescent="0.2">
      <c r="A5" s="53"/>
      <c r="B5" s="9"/>
      <c r="C5" s="9"/>
      <c r="D5" s="9"/>
      <c r="E5" s="9"/>
      <c r="F5" s="9"/>
      <c r="G5" s="9"/>
      <c r="H5" s="9"/>
      <c r="I5" s="9"/>
      <c r="J5" s="9"/>
      <c r="K5" s="9"/>
      <c r="L5" s="9"/>
      <c r="M5" s="9"/>
      <c r="N5" s="9"/>
      <c r="O5" s="9"/>
      <c r="P5" s="9"/>
      <c r="Q5" s="9"/>
      <c r="R5" s="9"/>
      <c r="S5" s="9"/>
      <c r="T5" s="9"/>
      <c r="U5" s="9"/>
      <c r="V5" s="9"/>
      <c r="W5" s="9"/>
      <c r="X5" s="9"/>
      <c r="Y5" s="9"/>
      <c r="Z5" s="9"/>
    </row>
    <row r="6" spans="1:26" ht="15" x14ac:dyDescent="0.2">
      <c r="A6" s="52" t="s">
        <v>33</v>
      </c>
      <c r="B6" s="52"/>
      <c r="C6" s="52"/>
      <c r="D6" s="52"/>
      <c r="E6" s="9"/>
      <c r="F6" s="9"/>
      <c r="G6" s="9"/>
      <c r="H6" s="9"/>
      <c r="I6" s="9"/>
      <c r="J6" s="9"/>
      <c r="K6" s="9"/>
      <c r="L6" s="9"/>
      <c r="M6" s="9"/>
      <c r="N6" s="9"/>
      <c r="O6" s="9"/>
      <c r="P6" s="9"/>
      <c r="Q6" s="9"/>
      <c r="R6" s="9"/>
      <c r="S6" s="9"/>
      <c r="T6" s="9"/>
      <c r="U6" s="9"/>
      <c r="V6" s="9"/>
      <c r="W6" s="9"/>
      <c r="X6" s="9"/>
      <c r="Y6" s="9"/>
      <c r="Z6" s="9"/>
    </row>
    <row r="7" spans="1:26" ht="314.25" customHeight="1" x14ac:dyDescent="0.2">
      <c r="A7" s="53" t="s">
        <v>90</v>
      </c>
      <c r="B7" s="53"/>
      <c r="C7" s="53"/>
      <c r="D7" s="53"/>
      <c r="E7" s="9"/>
      <c r="F7" s="9"/>
      <c r="G7" s="9"/>
      <c r="H7" s="9"/>
      <c r="I7" s="9"/>
      <c r="J7" s="9"/>
      <c r="K7" s="9"/>
      <c r="L7" s="9"/>
      <c r="M7" s="9"/>
      <c r="N7" s="9"/>
      <c r="O7" s="9"/>
      <c r="P7" s="9"/>
      <c r="Q7" s="9"/>
      <c r="R7" s="9"/>
      <c r="S7" s="9"/>
      <c r="T7" s="9"/>
      <c r="U7" s="9"/>
      <c r="V7" s="9"/>
      <c r="W7" s="9"/>
      <c r="X7" s="9"/>
      <c r="Y7" s="9"/>
      <c r="Z7" s="9"/>
    </row>
    <row r="8" spans="1:26" ht="15" x14ac:dyDescent="0.2">
      <c r="A8" s="54" t="s">
        <v>1</v>
      </c>
      <c r="B8" s="54"/>
      <c r="C8" s="54"/>
      <c r="D8" s="54"/>
      <c r="E8" s="9"/>
      <c r="F8" s="9"/>
      <c r="G8" s="9"/>
      <c r="H8" s="9"/>
      <c r="I8" s="9"/>
      <c r="J8" s="9"/>
      <c r="K8" s="9"/>
      <c r="L8" s="9"/>
      <c r="M8" s="9"/>
      <c r="N8" s="9"/>
      <c r="O8" s="9"/>
      <c r="P8" s="9"/>
      <c r="Q8" s="9"/>
      <c r="R8" s="9"/>
      <c r="S8" s="9"/>
      <c r="T8" s="9"/>
      <c r="U8" s="9"/>
      <c r="V8" s="9"/>
      <c r="W8" s="9"/>
      <c r="X8" s="9"/>
      <c r="Y8" s="9"/>
      <c r="Z8" s="9"/>
    </row>
    <row r="9" spans="1:26" ht="60" customHeight="1" x14ac:dyDescent="0.2">
      <c r="A9" s="53" t="s">
        <v>91</v>
      </c>
      <c r="B9" s="53"/>
      <c r="C9" s="53"/>
      <c r="D9" s="53"/>
      <c r="E9" s="9"/>
      <c r="F9" s="9"/>
      <c r="G9" s="9"/>
      <c r="H9" s="9"/>
      <c r="I9" s="9"/>
      <c r="J9" s="9"/>
      <c r="K9" s="9"/>
      <c r="L9" s="9"/>
      <c r="M9" s="9"/>
      <c r="N9" s="9"/>
      <c r="O9" s="9"/>
      <c r="P9" s="9"/>
      <c r="Q9" s="9"/>
      <c r="R9" s="9"/>
      <c r="S9" s="9"/>
      <c r="T9" s="9"/>
      <c r="U9" s="9"/>
      <c r="V9" s="9"/>
      <c r="W9" s="9"/>
      <c r="X9" s="9"/>
      <c r="Y9" s="9"/>
      <c r="Z9" s="9"/>
    </row>
    <row r="10" spans="1:26" ht="15" x14ac:dyDescent="0.2">
      <c r="A10" s="9"/>
      <c r="B10" s="11" t="s">
        <v>36</v>
      </c>
      <c r="C10" s="12" t="s">
        <v>37</v>
      </c>
      <c r="D10" s="25"/>
      <c r="E10" s="9"/>
      <c r="F10" s="9"/>
      <c r="G10" s="9"/>
      <c r="H10" s="9"/>
      <c r="I10" s="9"/>
      <c r="J10" s="9"/>
      <c r="K10" s="9"/>
      <c r="L10" s="9"/>
      <c r="M10" s="9"/>
      <c r="N10" s="9"/>
      <c r="O10" s="9"/>
      <c r="P10" s="9"/>
      <c r="Q10" s="9"/>
      <c r="R10" s="9"/>
      <c r="S10" s="9"/>
      <c r="T10" s="9"/>
      <c r="U10" s="9"/>
      <c r="V10" s="9"/>
      <c r="W10" s="9"/>
      <c r="X10" s="9"/>
      <c r="Y10" s="9"/>
      <c r="Z10" s="9"/>
    </row>
    <row r="11" spans="1:26" ht="14.25" x14ac:dyDescent="0.2">
      <c r="A11" s="9"/>
      <c r="B11" s="13" t="str">
        <f>HYPERLINK("https://achievethecore.org/content/upload/Grade%20K%20EngageNY%20lesson%20-%20count%2010%20objects%20final02.03.15.pdf","K.NBT.A.1 - Count 10 Objects Within Counts of 10-20 Objects")</f>
        <v>K.NBT.A.1 - Count 10 Objects Within Counts of 10-20 Objects</v>
      </c>
      <c r="C11" s="13" t="s">
        <v>40</v>
      </c>
      <c r="D11" s="9"/>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13" t="str">
        <f>HYPERLINK("https://www.k-5mathteachingresources.com/support-files/complete-the-pattern.pdf","K.NBT.A.1 - Complete the Pattern")</f>
        <v>K.NBT.A.1 - Complete the Pattern</v>
      </c>
      <c r="C12" s="13" t="s">
        <v>38</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HYPERLINK("https://www.k-5mathteachingresources.com/support-files/teen-match.pdf","K.NBT.A.1 - Teen Match")</f>
        <v>K.NBT.A.1 - Teen Match</v>
      </c>
      <c r="C13" s="13" t="s">
        <v>38</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HYPERLINK("https://www.k-5mathteachingresources.com/support-files/teen-puzzles.pdf","K.NBT.A.1 - Teen Puzzles")</f>
        <v>K.NBT.A.1 - Teen Puzzles</v>
      </c>
      <c r="C14" s="13" t="s">
        <v>38</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HYPERLINK("https://www.k-5mathteachingresources.com/support-files/teen-counting-cup.pdf","K.NBT.A.1 - Teen Counting Cup")</f>
        <v>K.NBT.A.1 - Teen Counting Cup</v>
      </c>
      <c r="C15" s="13" t="s">
        <v>38</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13" t="str">
        <f>HYPERLINK("https://www.k-5mathteachingresources.com/support-files/ten-ones-and-more-ones-ver.1.pdf","K.NBT.A.1 - Tens Ones and More Ones v.1")</f>
        <v>K.NBT.A.1 - Tens Ones and More Ones v.1</v>
      </c>
      <c r="C16" s="13" t="s">
        <v>38</v>
      </c>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13" t="str">
        <f>HYPERLINK("https://www.illustrativemathematics.org/content-standards/K/NBT/A/1/tasks/1404","K.NBT.A.1- What Makes a Teen Number?")</f>
        <v>K.NBT.A.1- What Makes a Teen Number?</v>
      </c>
      <c r="C17" s="13" t="s">
        <v>39</v>
      </c>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13" t="str">
        <f>HYPERLINK("https://www.k-5mathteachingresources.com/support-files/where-is-the-green-car.pdf","K.NBT.A.1 - Where is the Green Car?")</f>
        <v>K.NBT.A.1 - Where is the Green Car?</v>
      </c>
      <c r="C18" s="13" t="s">
        <v>38</v>
      </c>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13" t="str">
        <f>HYPERLINK("https://gfletchy.com/counting-squares/","K.NBT.A.1- 3 Act Task - Counting Squares")</f>
        <v>K.NBT.A.1- 3 Act Task - Counting Squares</v>
      </c>
      <c r="C19" s="13" t="s">
        <v>41</v>
      </c>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13" t="str">
        <f>HYPERLINK("https://gfletchy.com/peas-in-a-pod/","K.NBT.A.1- 3 Act Task-Peas in a Pod")</f>
        <v>K.NBT.A.1- 3 Act Task-Peas in a Pod</v>
      </c>
      <c r="C20" s="13" t="s">
        <v>41</v>
      </c>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13" t="str">
        <f>HYPERLINK("https://gfletchy.com/stage-5-series/","K.NBT.A.1- 3 Act Task- Stage 5 Series")</f>
        <v>K.NBT.A.1- 3 Act Task- Stage 5 Series</v>
      </c>
      <c r="C21" s="13" t="s">
        <v>41</v>
      </c>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13" t="str">
        <f>HYPERLINK("https://gfletchy.com/shark-bait/","K.NBT.1- 3 Act Task- Shark Bait")</f>
        <v>K.NBT.1- 3 Act Task- Shark Bait</v>
      </c>
      <c r="C22" s="13" t="s">
        <v>41</v>
      </c>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5" x14ac:dyDescent="0.25">
      <c r="A26" s="56" t="s">
        <v>129</v>
      </c>
      <c r="B26" s="56"/>
      <c r="C26" s="56"/>
      <c r="D26" s="56"/>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sheetData>
  <mergeCells count="6">
    <mergeCell ref="A26:D26"/>
    <mergeCell ref="A4:A5"/>
    <mergeCell ref="A6:D6"/>
    <mergeCell ref="A7:D7"/>
    <mergeCell ref="A8:D8"/>
    <mergeCell ref="A9:D9"/>
  </mergeCells>
  <hyperlinks>
    <hyperlink ref="C11" r:id="rId1" xr:uid="{00000000-0004-0000-0D00-000000000000}"/>
    <hyperlink ref="C12" r:id="rId2" xr:uid="{00000000-0004-0000-0D00-000001000000}"/>
    <hyperlink ref="C13" r:id="rId3" xr:uid="{00000000-0004-0000-0D00-000002000000}"/>
    <hyperlink ref="C14" r:id="rId4" xr:uid="{00000000-0004-0000-0D00-000003000000}"/>
    <hyperlink ref="C15" r:id="rId5" xr:uid="{00000000-0004-0000-0D00-000004000000}"/>
    <hyperlink ref="C16" r:id="rId6" xr:uid="{00000000-0004-0000-0D00-000005000000}"/>
    <hyperlink ref="C17" r:id="rId7" xr:uid="{00000000-0004-0000-0D00-000006000000}"/>
    <hyperlink ref="C18" r:id="rId8" xr:uid="{00000000-0004-0000-0D00-000007000000}"/>
    <hyperlink ref="C19" r:id="rId9" xr:uid="{00000000-0004-0000-0D00-000008000000}"/>
    <hyperlink ref="C20" r:id="rId10" xr:uid="{00000000-0004-0000-0D00-000009000000}"/>
    <hyperlink ref="C21" r:id="rId11" xr:uid="{00000000-0004-0000-0D00-00000A000000}"/>
    <hyperlink ref="C22" r:id="rId12" xr:uid="{00000000-0004-0000-0D00-00000B000000}"/>
    <hyperlink ref="A26:D26" location="'Intro to K Standards'!A1" display="Return to Intro Page" xr:uid="{44548FF7-2503-41AF-8DD1-2D4EAEDA1221}"/>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5"/>
  <sheetViews>
    <sheetView workbookViewId="0">
      <selection activeCell="B4" sqref="B4:B5"/>
    </sheetView>
  </sheetViews>
  <sheetFormatPr defaultRowHeight="15.75" customHeight="1" x14ac:dyDescent="0.2"/>
  <cols>
    <col min="1" max="1" width="43.125" customWidth="1"/>
    <col min="2" max="2" width="47.125" customWidth="1"/>
    <col min="3" max="3" width="47" customWidth="1"/>
    <col min="4" max="4" width="38.625" customWidth="1"/>
    <col min="5" max="26" width="22.25" customWidth="1"/>
    <col min="27" max="1024" width="13.375" customWidth="1"/>
  </cols>
  <sheetData>
    <row r="1" spans="1:26" ht="15" x14ac:dyDescent="0.2">
      <c r="A1" s="25"/>
      <c r="B1" s="8" t="s">
        <v>26</v>
      </c>
      <c r="C1" s="25"/>
      <c r="D1" s="25"/>
      <c r="E1" s="9"/>
      <c r="F1" s="9"/>
      <c r="G1" s="9"/>
      <c r="H1" s="9"/>
      <c r="I1" s="9"/>
      <c r="J1" s="9"/>
      <c r="K1" s="9"/>
      <c r="L1" s="9"/>
      <c r="M1" s="9"/>
      <c r="N1" s="9"/>
      <c r="O1" s="9"/>
      <c r="P1" s="9"/>
      <c r="Q1" s="9"/>
      <c r="R1" s="9"/>
      <c r="S1" s="9"/>
      <c r="T1" s="9"/>
      <c r="U1" s="9"/>
      <c r="V1" s="9"/>
      <c r="W1" s="9"/>
      <c r="X1" s="9"/>
      <c r="Y1" s="9"/>
      <c r="Z1" s="9"/>
    </row>
    <row r="2" spans="1:26" ht="25.5" x14ac:dyDescent="0.2">
      <c r="A2" s="25"/>
      <c r="B2" s="15" t="s">
        <v>92</v>
      </c>
      <c r="C2" s="25"/>
      <c r="D2" s="25"/>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153" x14ac:dyDescent="0.2">
      <c r="A4" s="15" t="s">
        <v>146</v>
      </c>
      <c r="B4" s="55" t="s">
        <v>93</v>
      </c>
      <c r="C4" s="9" t="s">
        <v>75</v>
      </c>
      <c r="D4" s="9"/>
      <c r="E4" s="9"/>
      <c r="F4" s="9"/>
      <c r="G4" s="9"/>
      <c r="H4" s="9"/>
      <c r="I4" s="9"/>
      <c r="J4" s="9"/>
      <c r="K4" s="9"/>
      <c r="L4" s="9"/>
      <c r="M4" s="9"/>
      <c r="N4" s="9"/>
      <c r="O4" s="9"/>
      <c r="P4" s="9"/>
      <c r="Q4" s="9"/>
      <c r="R4" s="9"/>
      <c r="S4" s="9"/>
      <c r="T4" s="9"/>
      <c r="U4" s="9"/>
      <c r="V4" s="9"/>
      <c r="W4" s="9"/>
      <c r="X4" s="9"/>
      <c r="Y4" s="9"/>
      <c r="Z4" s="9"/>
    </row>
    <row r="5" spans="1:26" ht="14.25" x14ac:dyDescent="0.2">
      <c r="A5" s="9" t="s">
        <v>85</v>
      </c>
      <c r="B5" s="55"/>
      <c r="C5" s="9"/>
      <c r="D5" s="9"/>
      <c r="E5" s="9"/>
      <c r="F5" s="9"/>
      <c r="G5" s="9"/>
      <c r="H5" s="9"/>
      <c r="I5" s="9"/>
      <c r="J5" s="9"/>
      <c r="K5" s="9"/>
      <c r="L5" s="9"/>
      <c r="M5" s="9"/>
      <c r="N5" s="9"/>
      <c r="O5" s="9"/>
      <c r="P5" s="9"/>
      <c r="Q5" s="9"/>
      <c r="R5" s="9"/>
      <c r="S5" s="9"/>
      <c r="T5" s="9"/>
      <c r="U5" s="9"/>
      <c r="V5" s="9"/>
      <c r="W5" s="9"/>
      <c r="X5" s="9"/>
      <c r="Y5" s="9"/>
      <c r="Z5" s="9"/>
    </row>
    <row r="6" spans="1:26" ht="38.25" x14ac:dyDescent="0.2">
      <c r="A6" s="9" t="s">
        <v>73</v>
      </c>
      <c r="B6" s="41"/>
      <c r="C6" s="9"/>
      <c r="D6" s="9"/>
      <c r="E6" s="9"/>
      <c r="F6" s="9"/>
      <c r="G6" s="9"/>
      <c r="H6" s="9"/>
      <c r="I6" s="9"/>
      <c r="J6" s="9"/>
      <c r="K6" s="9"/>
      <c r="L6" s="9"/>
      <c r="M6" s="9"/>
      <c r="N6" s="9"/>
      <c r="O6" s="9"/>
      <c r="P6" s="9"/>
      <c r="Q6" s="9"/>
      <c r="R6" s="9"/>
      <c r="S6" s="9"/>
      <c r="T6" s="9"/>
      <c r="U6" s="9"/>
      <c r="V6" s="9"/>
      <c r="W6" s="9"/>
      <c r="X6" s="9"/>
      <c r="Y6" s="9"/>
      <c r="Z6" s="9"/>
    </row>
    <row r="7" spans="1:26" ht="15" x14ac:dyDescent="0.2">
      <c r="A7" s="52" t="s">
        <v>33</v>
      </c>
      <c r="B7" s="52"/>
      <c r="C7" s="52"/>
      <c r="D7" s="52"/>
      <c r="E7" s="9"/>
      <c r="F7" s="9"/>
      <c r="G7" s="9"/>
      <c r="H7" s="9"/>
      <c r="I7" s="9"/>
      <c r="J7" s="9"/>
      <c r="K7" s="9"/>
      <c r="L7" s="9"/>
      <c r="M7" s="9"/>
      <c r="N7" s="9"/>
      <c r="O7" s="9"/>
      <c r="P7" s="9"/>
      <c r="Q7" s="9"/>
      <c r="R7" s="9"/>
      <c r="S7" s="9"/>
      <c r="T7" s="9"/>
      <c r="U7" s="9"/>
      <c r="V7" s="9"/>
      <c r="W7" s="9"/>
      <c r="X7" s="9"/>
      <c r="Y7" s="9"/>
      <c r="Z7" s="9"/>
    </row>
    <row r="8" spans="1:26" ht="109.5" customHeight="1" x14ac:dyDescent="0.2">
      <c r="A8" s="53" t="s">
        <v>153</v>
      </c>
      <c r="B8" s="53"/>
      <c r="C8" s="53"/>
      <c r="D8" s="53"/>
      <c r="E8" s="9"/>
      <c r="F8" s="9"/>
      <c r="G8" s="9"/>
      <c r="H8" s="9"/>
      <c r="I8" s="9"/>
      <c r="J8" s="9"/>
      <c r="K8" s="9"/>
      <c r="L8" s="9"/>
      <c r="M8" s="9"/>
      <c r="N8" s="9"/>
      <c r="O8" s="9"/>
      <c r="P8" s="9"/>
      <c r="Q8" s="9"/>
      <c r="R8" s="9"/>
      <c r="S8" s="9"/>
      <c r="T8" s="9"/>
      <c r="U8" s="9"/>
      <c r="V8" s="9"/>
      <c r="W8" s="9"/>
      <c r="X8" s="9"/>
      <c r="Y8" s="9"/>
      <c r="Z8" s="9"/>
    </row>
    <row r="9" spans="1:26" ht="15" x14ac:dyDescent="0.2">
      <c r="A9" s="54" t="s">
        <v>1</v>
      </c>
      <c r="B9" s="54"/>
      <c r="C9" s="54"/>
      <c r="D9" s="54"/>
      <c r="E9" s="9"/>
      <c r="F9" s="9"/>
      <c r="G9" s="9"/>
      <c r="H9" s="9"/>
      <c r="I9" s="9"/>
      <c r="J9" s="9"/>
      <c r="K9" s="9"/>
      <c r="L9" s="9"/>
      <c r="M9" s="9"/>
      <c r="N9" s="9"/>
      <c r="O9" s="9"/>
      <c r="P9" s="9"/>
      <c r="Q9" s="9"/>
      <c r="R9" s="9"/>
      <c r="S9" s="9"/>
      <c r="T9" s="9"/>
      <c r="U9" s="9"/>
      <c r="V9" s="9"/>
      <c r="W9" s="9"/>
      <c r="X9" s="9"/>
      <c r="Y9" s="9"/>
      <c r="Z9" s="9"/>
    </row>
    <row r="10" spans="1:26" ht="105" customHeight="1" x14ac:dyDescent="0.2">
      <c r="A10" s="60" t="s">
        <v>152</v>
      </c>
      <c r="B10" s="60"/>
      <c r="C10" s="60"/>
      <c r="D10" s="60"/>
      <c r="E10" s="9"/>
      <c r="F10" s="9"/>
      <c r="G10" s="9"/>
      <c r="H10" s="9"/>
      <c r="I10" s="9"/>
      <c r="J10" s="9"/>
      <c r="K10" s="9"/>
      <c r="L10" s="9"/>
      <c r="M10" s="9"/>
      <c r="N10" s="9"/>
      <c r="O10" s="9"/>
      <c r="P10" s="9"/>
      <c r="Q10" s="9"/>
      <c r="R10" s="9"/>
      <c r="S10" s="9"/>
      <c r="T10" s="9"/>
      <c r="U10" s="9"/>
      <c r="V10" s="9"/>
      <c r="W10" s="9"/>
      <c r="X10" s="9"/>
      <c r="Y10" s="9"/>
      <c r="Z10" s="9"/>
    </row>
    <row r="11" spans="1:26" ht="15" x14ac:dyDescent="0.2">
      <c r="A11" s="9"/>
      <c r="B11" s="11" t="s">
        <v>36</v>
      </c>
      <c r="C11" s="12" t="s">
        <v>37</v>
      </c>
      <c r="D11" s="25"/>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9" t="s">
        <v>94</v>
      </c>
      <c r="C12" s="9"/>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5" x14ac:dyDescent="0.25">
      <c r="A21" s="56" t="s">
        <v>129</v>
      </c>
      <c r="B21" s="56"/>
      <c r="C21" s="56"/>
      <c r="D21" s="56"/>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sheetData>
  <mergeCells count="6">
    <mergeCell ref="A21:D21"/>
    <mergeCell ref="B4:B5"/>
    <mergeCell ref="A7:D7"/>
    <mergeCell ref="A8:D8"/>
    <mergeCell ref="A9:D9"/>
    <mergeCell ref="A10:D10"/>
  </mergeCells>
  <hyperlinks>
    <hyperlink ref="A21:D21" location="'Intro to K Standards'!A1" display="Return to Intro Page" xr:uid="{9C40C724-CF21-4A88-AEA3-8094B3B5E48F}"/>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6"/>
  <sheetViews>
    <sheetView workbookViewId="0">
      <selection activeCell="A4" sqref="A4"/>
    </sheetView>
  </sheetViews>
  <sheetFormatPr defaultRowHeight="15.75" customHeight="1" x14ac:dyDescent="0.2"/>
  <cols>
    <col min="1" max="1" width="43.125" customWidth="1"/>
    <col min="2" max="2" width="51.625" customWidth="1"/>
    <col min="3" max="3" width="49.25" customWidth="1"/>
    <col min="4" max="4" width="41.5" customWidth="1"/>
    <col min="5" max="1024" width="13.375" customWidth="1"/>
  </cols>
  <sheetData>
    <row r="1" spans="1:26" ht="15" x14ac:dyDescent="0.2">
      <c r="A1" s="26"/>
      <c r="B1" s="8" t="s">
        <v>26</v>
      </c>
      <c r="C1" s="26"/>
      <c r="D1" s="26"/>
      <c r="E1" s="27"/>
      <c r="F1" s="27"/>
      <c r="G1" s="27"/>
      <c r="H1" s="27"/>
      <c r="I1" s="27"/>
      <c r="J1" s="27"/>
      <c r="K1" s="27"/>
      <c r="L1" s="27"/>
      <c r="M1" s="27"/>
      <c r="N1" s="27"/>
      <c r="O1" s="27"/>
      <c r="P1" s="27"/>
      <c r="Q1" s="27"/>
      <c r="R1" s="27"/>
      <c r="S1" s="27"/>
      <c r="T1" s="27"/>
      <c r="U1" s="27"/>
      <c r="V1" s="27"/>
      <c r="W1" s="27"/>
      <c r="X1" s="27"/>
      <c r="Y1" s="27"/>
      <c r="Z1" s="27"/>
    </row>
    <row r="2" spans="1:26" ht="14.25" x14ac:dyDescent="0.2">
      <c r="A2" s="26"/>
      <c r="B2" s="15" t="s">
        <v>95</v>
      </c>
      <c r="C2" s="26"/>
      <c r="D2" s="26"/>
      <c r="E2" s="27"/>
      <c r="F2" s="27"/>
      <c r="G2" s="27"/>
      <c r="H2" s="27"/>
      <c r="I2" s="27"/>
      <c r="J2" s="27"/>
      <c r="K2" s="27"/>
      <c r="L2" s="27"/>
      <c r="M2" s="27"/>
      <c r="N2" s="27"/>
      <c r="O2" s="27"/>
      <c r="P2" s="27"/>
      <c r="Q2" s="27"/>
      <c r="R2" s="27"/>
      <c r="S2" s="27"/>
      <c r="T2" s="27"/>
      <c r="U2" s="27"/>
      <c r="V2" s="27"/>
      <c r="W2" s="27"/>
      <c r="X2" s="27"/>
      <c r="Y2" s="27"/>
      <c r="Z2" s="27"/>
    </row>
    <row r="3" spans="1:26" ht="15" x14ac:dyDescent="0.2">
      <c r="A3" s="28" t="s">
        <v>28</v>
      </c>
      <c r="B3" s="8" t="s">
        <v>29</v>
      </c>
      <c r="C3" s="8" t="s">
        <v>30</v>
      </c>
      <c r="D3" s="29"/>
      <c r="E3" s="27"/>
      <c r="F3" s="27"/>
      <c r="G3" s="27"/>
      <c r="H3" s="27"/>
      <c r="I3" s="27"/>
      <c r="J3" s="27"/>
      <c r="K3" s="27"/>
      <c r="L3" s="27"/>
      <c r="M3" s="27"/>
      <c r="N3" s="27"/>
      <c r="O3" s="27"/>
      <c r="P3" s="27"/>
      <c r="Q3" s="27"/>
      <c r="R3" s="27"/>
      <c r="S3" s="27"/>
      <c r="T3" s="27"/>
      <c r="U3" s="27"/>
      <c r="V3" s="27"/>
      <c r="W3" s="27"/>
      <c r="X3" s="27"/>
      <c r="Y3" s="27"/>
      <c r="Z3" s="27"/>
    </row>
    <row r="4" spans="1:26" ht="130.5" customHeight="1" x14ac:dyDescent="0.2">
      <c r="A4" s="15" t="s">
        <v>147</v>
      </c>
      <c r="B4" s="9" t="s">
        <v>96</v>
      </c>
      <c r="C4" s="9" t="s">
        <v>97</v>
      </c>
      <c r="D4" s="27"/>
      <c r="E4" s="27"/>
      <c r="F4" s="27"/>
      <c r="G4" s="27"/>
      <c r="H4" s="27"/>
      <c r="I4" s="27"/>
      <c r="J4" s="27"/>
      <c r="K4" s="27"/>
      <c r="L4" s="27"/>
      <c r="M4" s="27"/>
      <c r="N4" s="27"/>
      <c r="O4" s="27"/>
      <c r="P4" s="27"/>
      <c r="Q4" s="27"/>
      <c r="R4" s="27"/>
      <c r="S4" s="27"/>
      <c r="T4" s="27"/>
      <c r="U4" s="27"/>
      <c r="V4" s="27"/>
      <c r="W4" s="27"/>
      <c r="X4" s="27"/>
      <c r="Y4" s="27"/>
      <c r="Z4" s="27"/>
    </row>
    <row r="5" spans="1:26" ht="15" x14ac:dyDescent="0.2">
      <c r="A5" s="52" t="s">
        <v>33</v>
      </c>
      <c r="B5" s="52"/>
      <c r="C5" s="52"/>
      <c r="D5" s="52"/>
      <c r="E5" s="27"/>
      <c r="F5" s="27"/>
      <c r="G5" s="27"/>
      <c r="H5" s="27"/>
      <c r="I5" s="27"/>
      <c r="J5" s="27"/>
      <c r="K5" s="27"/>
      <c r="L5" s="27"/>
      <c r="M5" s="27"/>
      <c r="N5" s="27"/>
      <c r="O5" s="27"/>
      <c r="P5" s="27"/>
      <c r="Q5" s="27"/>
      <c r="R5" s="27"/>
      <c r="S5" s="27"/>
      <c r="T5" s="27"/>
      <c r="U5" s="27"/>
      <c r="V5" s="27"/>
      <c r="W5" s="27"/>
      <c r="X5" s="27"/>
      <c r="Y5" s="27"/>
      <c r="Z5" s="27"/>
    </row>
    <row r="6" spans="1:26" ht="132" customHeight="1" x14ac:dyDescent="0.2">
      <c r="A6" s="53" t="s">
        <v>98</v>
      </c>
      <c r="B6" s="53"/>
      <c r="C6" s="53"/>
      <c r="D6" s="53"/>
      <c r="E6" s="27"/>
      <c r="F6" s="27"/>
      <c r="G6" s="27"/>
      <c r="H6" s="27"/>
      <c r="I6" s="27"/>
      <c r="J6" s="27"/>
      <c r="K6" s="27"/>
      <c r="L6" s="27"/>
      <c r="M6" s="27"/>
      <c r="N6" s="27"/>
      <c r="O6" s="27"/>
      <c r="P6" s="27"/>
      <c r="Q6" s="27"/>
      <c r="R6" s="27"/>
      <c r="S6" s="27"/>
      <c r="T6" s="27"/>
      <c r="U6" s="27"/>
      <c r="V6" s="27"/>
      <c r="W6" s="27"/>
      <c r="X6" s="27"/>
      <c r="Y6" s="27"/>
      <c r="Z6" s="27"/>
    </row>
    <row r="7" spans="1:26" ht="15" x14ac:dyDescent="0.2">
      <c r="A7" s="61" t="s">
        <v>1</v>
      </c>
      <c r="B7" s="61"/>
      <c r="C7" s="61"/>
      <c r="D7" s="61"/>
      <c r="E7" s="27"/>
      <c r="F7" s="27"/>
      <c r="G7" s="27"/>
      <c r="H7" s="27"/>
      <c r="I7" s="27"/>
      <c r="J7" s="27"/>
      <c r="K7" s="27"/>
      <c r="L7" s="27"/>
      <c r="M7" s="27"/>
      <c r="N7" s="27"/>
      <c r="O7" s="27"/>
      <c r="P7" s="27"/>
      <c r="Q7" s="27"/>
      <c r="R7" s="27"/>
      <c r="S7" s="27"/>
      <c r="T7" s="27"/>
      <c r="U7" s="27"/>
      <c r="V7" s="27"/>
      <c r="W7" s="27"/>
      <c r="X7" s="27"/>
      <c r="Y7" s="27"/>
      <c r="Z7" s="27"/>
    </row>
    <row r="8" spans="1:26" ht="70.5" customHeight="1" x14ac:dyDescent="0.2">
      <c r="A8" s="53" t="s">
        <v>99</v>
      </c>
      <c r="B8" s="53"/>
      <c r="C8" s="53"/>
      <c r="D8" s="53"/>
      <c r="E8" s="27"/>
      <c r="F8" s="27"/>
      <c r="G8" s="27"/>
      <c r="H8" s="27"/>
      <c r="I8" s="27"/>
      <c r="J8" s="27"/>
      <c r="K8" s="27"/>
      <c r="L8" s="27"/>
      <c r="M8" s="27"/>
      <c r="N8" s="27"/>
      <c r="O8" s="27"/>
      <c r="P8" s="27"/>
      <c r="Q8" s="27"/>
      <c r="R8" s="27"/>
      <c r="S8" s="27"/>
      <c r="T8" s="27"/>
      <c r="U8" s="27"/>
      <c r="V8" s="27"/>
      <c r="W8" s="27"/>
      <c r="X8" s="27"/>
      <c r="Y8" s="27"/>
      <c r="Z8" s="27"/>
    </row>
    <row r="9" spans="1:26" ht="15" x14ac:dyDescent="0.2">
      <c r="A9" s="27"/>
      <c r="B9" s="11" t="s">
        <v>36</v>
      </c>
      <c r="C9" s="12" t="s">
        <v>37</v>
      </c>
      <c r="D9" s="26"/>
      <c r="E9" s="27"/>
      <c r="F9" s="27"/>
      <c r="G9" s="27"/>
      <c r="H9" s="27"/>
      <c r="I9" s="27"/>
      <c r="J9" s="27"/>
      <c r="K9" s="27"/>
      <c r="L9" s="27"/>
      <c r="M9" s="27"/>
      <c r="N9" s="27"/>
      <c r="O9" s="27"/>
      <c r="P9" s="27"/>
      <c r="Q9" s="27"/>
      <c r="R9" s="27"/>
      <c r="S9" s="27"/>
      <c r="T9" s="27"/>
      <c r="U9" s="27"/>
      <c r="V9" s="27"/>
      <c r="W9" s="27"/>
      <c r="X9" s="27"/>
      <c r="Y9" s="27"/>
      <c r="Z9" s="27"/>
    </row>
    <row r="10" spans="1:26" ht="14.25" x14ac:dyDescent="0.2">
      <c r="A10" s="27"/>
      <c r="B10" s="13" t="str">
        <f>HYPERLINK("https://www.k-5mathteachingresources.com/support-files/measurement-sentence-frames-length.pdf","K.MD.A.1 - Measurement Sentence Frames - Comparing Lengths")</f>
        <v>K.MD.A.1 - Measurement Sentence Frames - Comparing Lengths</v>
      </c>
      <c r="C10" s="30" t="s">
        <v>38</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4.25" x14ac:dyDescent="0.2">
      <c r="A11" s="27"/>
      <c r="B11" s="30" t="str">
        <f>HYPERLINK("https://www.k-5mathteachingresources.com/support-files/what-is-heavy.pdf","K.MD.A.1 - What is Heavy?")</f>
        <v>K.MD.A.1 - What is Heavy?</v>
      </c>
      <c r="C11" s="30" t="s">
        <v>38</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4.25" x14ac:dyDescent="0.2">
      <c r="A12" s="27"/>
      <c r="B12" s="30" t="str">
        <f>HYPERLINK("https://www.k-5mathteachingresources.com/support-files/what-is-long.pdf","K.MD.A.1 - What is Long?")</f>
        <v>K.MD.A.1 - What is Long?</v>
      </c>
      <c r="C12" s="30" t="s">
        <v>38</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4.25" x14ac:dyDescent="0.2">
      <c r="A13" s="27"/>
      <c r="B13" s="30" t="str">
        <f>HYPERLINK("https://www.illustrativemathematics.org/content-standards/K/MD/A/1/tasks/798","K.MD.A.1- Which is heavier?")</f>
        <v>K.MD.A.1- Which is heavier?</v>
      </c>
      <c r="C13" s="30" t="s">
        <v>39</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4.25" x14ac:dyDescent="0.2">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4.25" x14ac:dyDescent="0.2">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4.25" x14ac:dyDescent="0.2">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4.25" x14ac:dyDescent="0.2">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4.25" x14ac:dyDescent="0.2">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5" x14ac:dyDescent="0.25">
      <c r="A19" s="56" t="s">
        <v>129</v>
      </c>
      <c r="B19" s="56"/>
      <c r="C19" s="56"/>
      <c r="D19" s="56"/>
      <c r="E19" s="27"/>
      <c r="F19" s="27"/>
      <c r="G19" s="27"/>
      <c r="H19" s="27"/>
      <c r="I19" s="27"/>
      <c r="J19" s="27"/>
      <c r="K19" s="27"/>
      <c r="L19" s="27"/>
      <c r="M19" s="27"/>
      <c r="N19" s="27"/>
      <c r="O19" s="27"/>
      <c r="P19" s="27"/>
      <c r="Q19" s="27"/>
      <c r="R19" s="27"/>
      <c r="S19" s="27"/>
      <c r="T19" s="27"/>
      <c r="U19" s="27"/>
      <c r="V19" s="27"/>
      <c r="W19" s="27"/>
      <c r="X19" s="27"/>
      <c r="Y19" s="27"/>
      <c r="Z19" s="27"/>
    </row>
    <row r="20" spans="1:26" ht="14.25" x14ac:dyDescent="0.2">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4.25" x14ac:dyDescent="0.2">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4.25" x14ac:dyDescent="0.2">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4.25" x14ac:dyDescent="0.2">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4.25" x14ac:dyDescent="0.2">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4.25" x14ac:dyDescent="0.2">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4.25" x14ac:dyDescent="0.2">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4.25" x14ac:dyDescent="0.2">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4.25" x14ac:dyDescent="0.2">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4.25" x14ac:dyDescent="0.2">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4.25" x14ac:dyDescent="0.2">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4.25" x14ac:dyDescent="0.2">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4.25" x14ac:dyDescent="0.2">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4.25" x14ac:dyDescent="0.2">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4.25" x14ac:dyDescent="0.2">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4.25" x14ac:dyDescent="0.2">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4.25" x14ac:dyDescent="0.2">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4.25" x14ac:dyDescent="0.2">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4.25" x14ac:dyDescent="0.2">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4.25" x14ac:dyDescent="0.2">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4.25" x14ac:dyDescent="0.2">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4.25" x14ac:dyDescent="0.2">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4.25" x14ac:dyDescent="0.2">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4.25" x14ac:dyDescent="0.2">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4.25" x14ac:dyDescent="0.2">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4.25" x14ac:dyDescent="0.2">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4.25" x14ac:dyDescent="0.2">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4.25" x14ac:dyDescent="0.2">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4.25" x14ac:dyDescent="0.2">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4.25" x14ac:dyDescent="0.2">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4.25" x14ac:dyDescent="0.2">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4.25" x14ac:dyDescent="0.2">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4.25" x14ac:dyDescent="0.2">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4.25" x14ac:dyDescent="0.2">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4.25" x14ac:dyDescent="0.2">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4.25" x14ac:dyDescent="0.2">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4.25" x14ac:dyDescent="0.2">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4.25" x14ac:dyDescent="0.2">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4.25" x14ac:dyDescent="0.2">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4.25" x14ac:dyDescent="0.2">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4.25" x14ac:dyDescent="0.2">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4.25" x14ac:dyDescent="0.2">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4.25" x14ac:dyDescent="0.2">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4.25" x14ac:dyDescent="0.2">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4.25" x14ac:dyDescent="0.2">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4.25" x14ac:dyDescent="0.2">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4.25" x14ac:dyDescent="0.2">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4.25" x14ac:dyDescent="0.2">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4.25" x14ac:dyDescent="0.2">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4.25" x14ac:dyDescent="0.2">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4.25" x14ac:dyDescent="0.2">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4.25" x14ac:dyDescent="0.2">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4.25" x14ac:dyDescent="0.2">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4.25" x14ac:dyDescent="0.2">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4.25" x14ac:dyDescent="0.2">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4.25" x14ac:dyDescent="0.2">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4.25" x14ac:dyDescent="0.2">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4.25" x14ac:dyDescent="0.2">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4.25" x14ac:dyDescent="0.2">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4.25" x14ac:dyDescent="0.2">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4.25" x14ac:dyDescent="0.2">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4.25" x14ac:dyDescent="0.2">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4.25" x14ac:dyDescent="0.2">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4.25" x14ac:dyDescent="0.2">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4.25" x14ac:dyDescent="0.2">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4.25" x14ac:dyDescent="0.2">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4.25" x14ac:dyDescent="0.2">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4.25" x14ac:dyDescent="0.2">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4.25" x14ac:dyDescent="0.2">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4.25" x14ac:dyDescent="0.2">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4.25" x14ac:dyDescent="0.2">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4.25" x14ac:dyDescent="0.2">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4.25" x14ac:dyDescent="0.2">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4.25" x14ac:dyDescent="0.2">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4.25" x14ac:dyDescent="0.2">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4.25" x14ac:dyDescent="0.2">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4.25" x14ac:dyDescent="0.2">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4.25" x14ac:dyDescent="0.2">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4.25" x14ac:dyDescent="0.2">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4.25" x14ac:dyDescent="0.2">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4.25" x14ac:dyDescent="0.2">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4.25" x14ac:dyDescent="0.2">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4.25" x14ac:dyDescent="0.2">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4.25" x14ac:dyDescent="0.2">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4.25" x14ac:dyDescent="0.2">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4.25" x14ac:dyDescent="0.2">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4.25" x14ac:dyDescent="0.2">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4.25" x14ac:dyDescent="0.2">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4.25" x14ac:dyDescent="0.2">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4.25" x14ac:dyDescent="0.2">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4.25" x14ac:dyDescent="0.2">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4.25" x14ac:dyDescent="0.2">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4.25" x14ac:dyDescent="0.2">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4.25" x14ac:dyDescent="0.2">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4.25" x14ac:dyDescent="0.2">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4.25" x14ac:dyDescent="0.2">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4.25" x14ac:dyDescent="0.2">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4.25" x14ac:dyDescent="0.2">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4.25" x14ac:dyDescent="0.2">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4.25" x14ac:dyDescent="0.2">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4.25" x14ac:dyDescent="0.2">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4.25" x14ac:dyDescent="0.2">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4.25" x14ac:dyDescent="0.2">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4.25" x14ac:dyDescent="0.2">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4.25" x14ac:dyDescent="0.2">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4.25" x14ac:dyDescent="0.2">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4.25" x14ac:dyDescent="0.2">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4.25" x14ac:dyDescent="0.2">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4.25" x14ac:dyDescent="0.2">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4.25" x14ac:dyDescent="0.2">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4.25" x14ac:dyDescent="0.2">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4.25" x14ac:dyDescent="0.2">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4.25" x14ac:dyDescent="0.2">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4.25" x14ac:dyDescent="0.2">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4.25" x14ac:dyDescent="0.2">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4.25" x14ac:dyDescent="0.2">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4.25" x14ac:dyDescent="0.2">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4.25" x14ac:dyDescent="0.2">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4.25" x14ac:dyDescent="0.2">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4.25" x14ac:dyDescent="0.2">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4.25" x14ac:dyDescent="0.2">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4.25" x14ac:dyDescent="0.2">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4.25" x14ac:dyDescent="0.2">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4.25" x14ac:dyDescent="0.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4.25" x14ac:dyDescent="0.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4.25" x14ac:dyDescent="0.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4.25" x14ac:dyDescent="0.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4.25" x14ac:dyDescent="0.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4.25"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4.25" x14ac:dyDescent="0.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4.25" x14ac:dyDescent="0.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4.25" x14ac:dyDescent="0.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4.25"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4.25" x14ac:dyDescent="0.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4.25" x14ac:dyDescent="0.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4.25" x14ac:dyDescent="0.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4.25"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4.25"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4.25" x14ac:dyDescent="0.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4.25" x14ac:dyDescent="0.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4.25" x14ac:dyDescent="0.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4.25"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4.25"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4.25" x14ac:dyDescent="0.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4.25" x14ac:dyDescent="0.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4.25" x14ac:dyDescent="0.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4.25"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4.25" x14ac:dyDescent="0.2">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4.25"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4.25" x14ac:dyDescent="0.2">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4.25" x14ac:dyDescent="0.2">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4.25" x14ac:dyDescent="0.2">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4.25" x14ac:dyDescent="0.2">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4.25" x14ac:dyDescent="0.2">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4.25" x14ac:dyDescent="0.2">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4.25" x14ac:dyDescent="0.2">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4.25" x14ac:dyDescent="0.2">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4.25" x14ac:dyDescent="0.2">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4.25" x14ac:dyDescent="0.2">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4.25" x14ac:dyDescent="0.2">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4.25" x14ac:dyDescent="0.2">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4.25" x14ac:dyDescent="0.2">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4.25" x14ac:dyDescent="0.2">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4.25" x14ac:dyDescent="0.2">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4.25" x14ac:dyDescent="0.2">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4.25" x14ac:dyDescent="0.2">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4.25" x14ac:dyDescent="0.2">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4.25" x14ac:dyDescent="0.2">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4.25" x14ac:dyDescent="0.2">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4.25" x14ac:dyDescent="0.2">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4.25" x14ac:dyDescent="0.2">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4.25" x14ac:dyDescent="0.2">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4.25" x14ac:dyDescent="0.2">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4.25" x14ac:dyDescent="0.2">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4.25" x14ac:dyDescent="0.2">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4.25" x14ac:dyDescent="0.2">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4.25" x14ac:dyDescent="0.2">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4.25" x14ac:dyDescent="0.2">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4.25" x14ac:dyDescent="0.2">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4.25" x14ac:dyDescent="0.2">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4.25"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4.25" x14ac:dyDescent="0.2">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4.25" x14ac:dyDescent="0.2">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4.25" x14ac:dyDescent="0.2">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4.25" x14ac:dyDescent="0.2">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4.25" x14ac:dyDescent="0.2">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4.25" x14ac:dyDescent="0.2">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4.25" x14ac:dyDescent="0.2">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4.25" x14ac:dyDescent="0.2">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4.25" x14ac:dyDescent="0.2">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4.25" x14ac:dyDescent="0.2">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4.25" x14ac:dyDescent="0.2">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4.25" x14ac:dyDescent="0.2">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4.25" x14ac:dyDescent="0.2">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4.25" x14ac:dyDescent="0.2">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4.25" x14ac:dyDescent="0.2">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4.25" x14ac:dyDescent="0.2">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4.25" x14ac:dyDescent="0.2">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4.25" x14ac:dyDescent="0.2">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4.25" x14ac:dyDescent="0.2">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4.25" x14ac:dyDescent="0.2">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4.25" x14ac:dyDescent="0.2">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4.25" x14ac:dyDescent="0.2">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4.25" x14ac:dyDescent="0.2">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4.25" x14ac:dyDescent="0.2">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4.25" x14ac:dyDescent="0.2">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4.25" x14ac:dyDescent="0.2">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4.25" x14ac:dyDescent="0.2">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4.25" x14ac:dyDescent="0.2">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4.25" x14ac:dyDescent="0.2">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4.25" x14ac:dyDescent="0.2">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4.25" x14ac:dyDescent="0.2">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4.25" x14ac:dyDescent="0.2">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4.25" x14ac:dyDescent="0.2">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4.25" x14ac:dyDescent="0.2">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4.25" x14ac:dyDescent="0.2">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4.25" x14ac:dyDescent="0.2">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4.25" x14ac:dyDescent="0.2">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4.25" x14ac:dyDescent="0.2">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4.25" x14ac:dyDescent="0.2">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4.25" x14ac:dyDescent="0.2">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4.25" x14ac:dyDescent="0.2">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4.25" x14ac:dyDescent="0.2">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4.25" x14ac:dyDescent="0.2">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4.25" x14ac:dyDescent="0.2">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4.25" x14ac:dyDescent="0.2">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4.25" x14ac:dyDescent="0.2">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4.25" x14ac:dyDescent="0.2">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4.25" x14ac:dyDescent="0.2">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4.25" x14ac:dyDescent="0.2">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4.25" x14ac:dyDescent="0.2">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4.25" x14ac:dyDescent="0.2">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4.25" x14ac:dyDescent="0.2">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4.25" x14ac:dyDescent="0.2">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4.25" x14ac:dyDescent="0.2">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4.25" x14ac:dyDescent="0.2">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4.25" x14ac:dyDescent="0.2">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4.25" x14ac:dyDescent="0.2">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4.25" x14ac:dyDescent="0.2">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4.25" x14ac:dyDescent="0.2">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4.25" x14ac:dyDescent="0.2">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4.25" x14ac:dyDescent="0.2">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4.25" x14ac:dyDescent="0.2">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4.25" x14ac:dyDescent="0.2">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4.25" x14ac:dyDescent="0.2">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4.25" x14ac:dyDescent="0.2">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4.25" x14ac:dyDescent="0.2">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4.25" x14ac:dyDescent="0.2">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4.25" x14ac:dyDescent="0.2">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4.25" x14ac:dyDescent="0.2">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4.25" x14ac:dyDescent="0.2">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4.25" x14ac:dyDescent="0.2">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4.25" x14ac:dyDescent="0.2">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4.25" x14ac:dyDescent="0.2">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4.25" x14ac:dyDescent="0.2">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4.25" x14ac:dyDescent="0.2">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4.25" x14ac:dyDescent="0.2">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4.25" x14ac:dyDescent="0.2">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4.25" x14ac:dyDescent="0.2">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4.25" x14ac:dyDescent="0.2">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4.25" x14ac:dyDescent="0.2">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4.25" x14ac:dyDescent="0.2">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4.25" x14ac:dyDescent="0.2">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4.25" x14ac:dyDescent="0.2">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4.25" x14ac:dyDescent="0.2">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4.25" x14ac:dyDescent="0.2">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4.25" x14ac:dyDescent="0.2">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4.25" x14ac:dyDescent="0.2">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4.25" x14ac:dyDescent="0.2">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4.25" x14ac:dyDescent="0.2">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4.25" x14ac:dyDescent="0.2">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4.25" x14ac:dyDescent="0.2">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4.25" x14ac:dyDescent="0.2">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4.25" x14ac:dyDescent="0.2">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4.25" x14ac:dyDescent="0.2">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4.25" x14ac:dyDescent="0.2">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4.25" x14ac:dyDescent="0.2">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4.25" x14ac:dyDescent="0.2">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4.25" x14ac:dyDescent="0.2">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4.25" x14ac:dyDescent="0.2">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4.25" x14ac:dyDescent="0.2">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4.25" x14ac:dyDescent="0.2">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4.25" x14ac:dyDescent="0.2">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4.25" x14ac:dyDescent="0.2">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4.25" x14ac:dyDescent="0.2">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4.25" x14ac:dyDescent="0.2">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4.25" x14ac:dyDescent="0.2">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4.25" x14ac:dyDescent="0.2">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4.25" x14ac:dyDescent="0.2">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4.25" x14ac:dyDescent="0.2">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4.25" x14ac:dyDescent="0.2">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4.25" x14ac:dyDescent="0.2">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4.25" x14ac:dyDescent="0.2">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4.25" x14ac:dyDescent="0.2">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4.25" x14ac:dyDescent="0.2">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4.25" x14ac:dyDescent="0.2">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4.25" x14ac:dyDescent="0.2">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4.25" x14ac:dyDescent="0.2">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4.25" x14ac:dyDescent="0.2">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4.25" x14ac:dyDescent="0.2">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4.25" x14ac:dyDescent="0.2">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4.25" x14ac:dyDescent="0.2">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4.25" x14ac:dyDescent="0.2">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4.25" x14ac:dyDescent="0.2">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4.25" x14ac:dyDescent="0.2">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4.25" x14ac:dyDescent="0.2">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4.25" x14ac:dyDescent="0.2">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4.25" x14ac:dyDescent="0.2">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4.25" x14ac:dyDescent="0.2">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4.25" x14ac:dyDescent="0.2">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4.25" x14ac:dyDescent="0.2">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4.25" x14ac:dyDescent="0.2">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4.25" x14ac:dyDescent="0.2">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4.25" x14ac:dyDescent="0.2">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4.25" x14ac:dyDescent="0.2">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4.25" x14ac:dyDescent="0.2">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4.25" x14ac:dyDescent="0.2">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4.25" x14ac:dyDescent="0.2">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4.25" x14ac:dyDescent="0.2">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4.25" x14ac:dyDescent="0.2">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4.25" x14ac:dyDescent="0.2">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4.25" x14ac:dyDescent="0.2">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4.25" x14ac:dyDescent="0.2">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4.25" x14ac:dyDescent="0.2">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4.25" x14ac:dyDescent="0.2">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4.25" x14ac:dyDescent="0.2">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4.25" x14ac:dyDescent="0.2">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4.25" x14ac:dyDescent="0.2">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4.25" x14ac:dyDescent="0.2">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4.25" x14ac:dyDescent="0.2">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4.25" x14ac:dyDescent="0.2">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4.25" x14ac:dyDescent="0.2">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4.25" x14ac:dyDescent="0.2">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4.25" x14ac:dyDescent="0.2">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4.25" x14ac:dyDescent="0.2">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4.25" x14ac:dyDescent="0.2">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4.25" x14ac:dyDescent="0.2">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4.25" x14ac:dyDescent="0.2">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4.25" x14ac:dyDescent="0.2">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4.25" x14ac:dyDescent="0.2">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4.25" x14ac:dyDescent="0.2">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4.25" x14ac:dyDescent="0.2">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4.25" x14ac:dyDescent="0.2">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4.25" x14ac:dyDescent="0.2">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4.25" x14ac:dyDescent="0.2">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4.25" x14ac:dyDescent="0.2">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4.25" x14ac:dyDescent="0.2">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4.25" x14ac:dyDescent="0.2">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4.25" x14ac:dyDescent="0.2">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4.25" x14ac:dyDescent="0.2">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4.25" x14ac:dyDescent="0.2">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4.25" x14ac:dyDescent="0.2">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4.25" x14ac:dyDescent="0.2">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4.25" x14ac:dyDescent="0.2">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4.25" x14ac:dyDescent="0.2">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4.25" x14ac:dyDescent="0.2">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4.25" x14ac:dyDescent="0.2">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4.25" x14ac:dyDescent="0.2">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4.25" x14ac:dyDescent="0.2">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4.25" x14ac:dyDescent="0.2">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4.25" x14ac:dyDescent="0.2">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4.25" x14ac:dyDescent="0.2">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4.25" x14ac:dyDescent="0.2">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4.25" x14ac:dyDescent="0.2">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4.25" x14ac:dyDescent="0.2">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4.25" x14ac:dyDescent="0.2">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4.25" x14ac:dyDescent="0.2">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4.25" x14ac:dyDescent="0.2">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4.25" x14ac:dyDescent="0.2">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4.25" x14ac:dyDescent="0.2">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4.25" x14ac:dyDescent="0.2">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4.25" x14ac:dyDescent="0.2">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4.25" x14ac:dyDescent="0.2">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4.25" x14ac:dyDescent="0.2">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4.25" x14ac:dyDescent="0.2">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4.25" x14ac:dyDescent="0.2">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4.25" x14ac:dyDescent="0.2">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4.25" x14ac:dyDescent="0.2">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4.25" x14ac:dyDescent="0.2">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4.25" x14ac:dyDescent="0.2">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4.25" x14ac:dyDescent="0.2">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4.25" x14ac:dyDescent="0.2">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4.25" x14ac:dyDescent="0.2">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4.25" x14ac:dyDescent="0.2">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4.25" x14ac:dyDescent="0.2">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4.25" x14ac:dyDescent="0.2">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4.25" x14ac:dyDescent="0.2">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4.25" x14ac:dyDescent="0.2">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4.25" x14ac:dyDescent="0.2">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4.25" x14ac:dyDescent="0.2">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4.25" x14ac:dyDescent="0.2">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4.25" x14ac:dyDescent="0.2">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4.25" x14ac:dyDescent="0.2">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4.25" x14ac:dyDescent="0.2">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4.25" x14ac:dyDescent="0.2">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4.25" x14ac:dyDescent="0.2">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4.25" x14ac:dyDescent="0.2">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4.25" x14ac:dyDescent="0.2">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4.25" x14ac:dyDescent="0.2">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4.25" x14ac:dyDescent="0.2">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4.25" x14ac:dyDescent="0.2">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4.25" x14ac:dyDescent="0.2">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4.25" x14ac:dyDescent="0.2">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4.25" x14ac:dyDescent="0.2">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4.25" x14ac:dyDescent="0.2">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4.25" x14ac:dyDescent="0.2">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4.25" x14ac:dyDescent="0.2">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4.25" x14ac:dyDescent="0.2">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4.25" x14ac:dyDescent="0.2">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4.25" x14ac:dyDescent="0.2">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4.25" x14ac:dyDescent="0.2">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4.25" x14ac:dyDescent="0.2">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4.25" x14ac:dyDescent="0.2">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4.25" x14ac:dyDescent="0.2">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4.25" x14ac:dyDescent="0.2">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4.25" x14ac:dyDescent="0.2">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4.25" x14ac:dyDescent="0.2">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4.25" x14ac:dyDescent="0.2">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4.25" x14ac:dyDescent="0.2">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4.25" x14ac:dyDescent="0.2">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4.25" x14ac:dyDescent="0.2">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4.25" x14ac:dyDescent="0.2">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4.25" x14ac:dyDescent="0.2">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4.25" x14ac:dyDescent="0.2">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4.25" x14ac:dyDescent="0.2">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4.25" x14ac:dyDescent="0.2">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4.25" x14ac:dyDescent="0.2">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4.25" x14ac:dyDescent="0.2">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4.25" x14ac:dyDescent="0.2">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4.25" x14ac:dyDescent="0.2">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4.25" x14ac:dyDescent="0.2">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4.25" x14ac:dyDescent="0.2">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4.25" x14ac:dyDescent="0.2">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4.25" x14ac:dyDescent="0.2">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4.25" x14ac:dyDescent="0.2">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4.25" x14ac:dyDescent="0.2">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4.25" x14ac:dyDescent="0.2">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4.25" x14ac:dyDescent="0.2">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4.25" x14ac:dyDescent="0.2">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4.25" x14ac:dyDescent="0.2">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4.25" x14ac:dyDescent="0.2">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4.25" x14ac:dyDescent="0.2">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4.25" x14ac:dyDescent="0.2">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4.25" x14ac:dyDescent="0.2">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4.25" x14ac:dyDescent="0.2">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4.25" x14ac:dyDescent="0.2">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4.25" x14ac:dyDescent="0.2">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4.25" x14ac:dyDescent="0.2">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4.25" x14ac:dyDescent="0.2">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4.25" x14ac:dyDescent="0.2">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4.25" x14ac:dyDescent="0.2">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4.25" x14ac:dyDescent="0.2">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4.25" x14ac:dyDescent="0.2">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4.25" x14ac:dyDescent="0.2">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4.25" x14ac:dyDescent="0.2">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4.25" x14ac:dyDescent="0.2">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4.25" x14ac:dyDescent="0.2">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4.25" x14ac:dyDescent="0.2">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4.25" x14ac:dyDescent="0.2">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4.25" x14ac:dyDescent="0.2">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4.25" x14ac:dyDescent="0.2">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4.25" x14ac:dyDescent="0.2">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4.25" x14ac:dyDescent="0.2">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4.25" x14ac:dyDescent="0.2">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4.25" x14ac:dyDescent="0.2">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4.25" x14ac:dyDescent="0.2">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4.25" x14ac:dyDescent="0.2">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4.25" x14ac:dyDescent="0.2">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4.25" x14ac:dyDescent="0.2">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4.25" x14ac:dyDescent="0.2">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4.25" x14ac:dyDescent="0.2">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4.25" x14ac:dyDescent="0.2">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4.25" x14ac:dyDescent="0.2">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4.25" x14ac:dyDescent="0.2">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4.25" x14ac:dyDescent="0.2">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4.25" x14ac:dyDescent="0.2">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4.25" x14ac:dyDescent="0.2">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4.25" x14ac:dyDescent="0.2">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4.25" x14ac:dyDescent="0.2">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4.25" x14ac:dyDescent="0.2">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4.25" x14ac:dyDescent="0.2">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4.25" x14ac:dyDescent="0.2">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4.25" x14ac:dyDescent="0.2">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4.25" x14ac:dyDescent="0.2">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4.25" x14ac:dyDescent="0.2">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4.25" x14ac:dyDescent="0.2">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4.25" x14ac:dyDescent="0.2">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4.25" x14ac:dyDescent="0.2">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4.25" x14ac:dyDescent="0.2">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4.25" x14ac:dyDescent="0.2">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4.25" x14ac:dyDescent="0.2">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4.25" x14ac:dyDescent="0.2">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4.25" x14ac:dyDescent="0.2">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4.25" x14ac:dyDescent="0.2">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4.25" x14ac:dyDescent="0.2">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4.25" x14ac:dyDescent="0.2">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4.25" x14ac:dyDescent="0.2">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4.25" x14ac:dyDescent="0.2">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4.25" x14ac:dyDescent="0.2">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4.25" x14ac:dyDescent="0.2">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4.25" x14ac:dyDescent="0.2">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4.25" x14ac:dyDescent="0.2">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4.25" x14ac:dyDescent="0.2">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4.25" x14ac:dyDescent="0.2">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4.25" x14ac:dyDescent="0.2">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4.25" x14ac:dyDescent="0.2">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4.25" x14ac:dyDescent="0.2">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4.25" x14ac:dyDescent="0.2">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4.25" x14ac:dyDescent="0.2">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4.25" x14ac:dyDescent="0.2">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4.25" x14ac:dyDescent="0.2">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4.25" x14ac:dyDescent="0.2">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4.25" x14ac:dyDescent="0.2">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4.25" x14ac:dyDescent="0.2">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4.25" x14ac:dyDescent="0.2">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4.25" x14ac:dyDescent="0.2">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4.25" x14ac:dyDescent="0.2">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4.25" x14ac:dyDescent="0.2">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4.25" x14ac:dyDescent="0.2">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4.25" x14ac:dyDescent="0.2">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4.25" x14ac:dyDescent="0.2">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4.25" x14ac:dyDescent="0.2">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4.25" x14ac:dyDescent="0.2">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4.25" x14ac:dyDescent="0.2">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4.25" x14ac:dyDescent="0.2">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4.25" x14ac:dyDescent="0.2">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4.25" x14ac:dyDescent="0.2">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4.25" x14ac:dyDescent="0.2">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4.25" x14ac:dyDescent="0.2">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4.25" x14ac:dyDescent="0.2">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4.25" x14ac:dyDescent="0.2">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4.25" x14ac:dyDescent="0.2">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4.25" x14ac:dyDescent="0.2">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4.25" x14ac:dyDescent="0.2">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4.25" x14ac:dyDescent="0.2">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4.25" x14ac:dyDescent="0.2">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4.25" x14ac:dyDescent="0.2">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4.25" x14ac:dyDescent="0.2">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4.25" x14ac:dyDescent="0.2">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4.25" x14ac:dyDescent="0.2">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4.25" x14ac:dyDescent="0.2">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4.25" x14ac:dyDescent="0.2">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4.25" x14ac:dyDescent="0.2">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4.25" x14ac:dyDescent="0.2">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4.25" x14ac:dyDescent="0.2">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4.25" x14ac:dyDescent="0.2">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4.25" x14ac:dyDescent="0.2">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4.25" x14ac:dyDescent="0.2">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4.25" x14ac:dyDescent="0.2">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4.25" x14ac:dyDescent="0.2">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4.25" x14ac:dyDescent="0.2">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4.25" x14ac:dyDescent="0.2">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4.25" x14ac:dyDescent="0.2">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4.25" x14ac:dyDescent="0.2">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4.25" x14ac:dyDescent="0.2">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4.25" x14ac:dyDescent="0.2">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4.25" x14ac:dyDescent="0.2">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4.25" x14ac:dyDescent="0.2">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4.25" x14ac:dyDescent="0.2">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4.25" x14ac:dyDescent="0.2">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4.25" x14ac:dyDescent="0.2">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4.25" x14ac:dyDescent="0.2">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4.25" x14ac:dyDescent="0.2">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4.25" x14ac:dyDescent="0.2">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4.25" x14ac:dyDescent="0.2">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4.25" x14ac:dyDescent="0.2">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4.25" x14ac:dyDescent="0.2">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4.25" x14ac:dyDescent="0.2">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4.25" x14ac:dyDescent="0.2">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4.25" x14ac:dyDescent="0.2">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4.25" x14ac:dyDescent="0.2">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4.25" x14ac:dyDescent="0.2">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4.25" x14ac:dyDescent="0.2">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4.25" x14ac:dyDescent="0.2">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4.25" x14ac:dyDescent="0.2">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4.25" x14ac:dyDescent="0.2">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4.25" x14ac:dyDescent="0.2">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4.25" x14ac:dyDescent="0.2">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4.25" x14ac:dyDescent="0.2">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4.25" x14ac:dyDescent="0.2">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4.25" x14ac:dyDescent="0.2">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4.25" x14ac:dyDescent="0.2">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4.25" x14ac:dyDescent="0.2">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4.25" x14ac:dyDescent="0.2">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4.25" x14ac:dyDescent="0.2">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4.25" x14ac:dyDescent="0.2">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4.25" x14ac:dyDescent="0.2">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4.25" x14ac:dyDescent="0.2">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4.25" x14ac:dyDescent="0.2">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4.25" x14ac:dyDescent="0.2">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4.25" x14ac:dyDescent="0.2">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4.25" x14ac:dyDescent="0.2">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4.25" x14ac:dyDescent="0.2">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4.25" x14ac:dyDescent="0.2">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4.25" x14ac:dyDescent="0.2">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4.25" x14ac:dyDescent="0.2">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4.25" x14ac:dyDescent="0.2">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4.25" x14ac:dyDescent="0.2">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4.25" x14ac:dyDescent="0.2">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4.25" x14ac:dyDescent="0.2">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4.25" x14ac:dyDescent="0.2">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4.25" x14ac:dyDescent="0.2">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4.25" x14ac:dyDescent="0.2">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4.25" x14ac:dyDescent="0.2">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4.25" x14ac:dyDescent="0.2">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4.25" x14ac:dyDescent="0.2">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4.25" x14ac:dyDescent="0.2">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4.25" x14ac:dyDescent="0.2">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4.25" x14ac:dyDescent="0.2">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4.25" x14ac:dyDescent="0.2">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4.25" x14ac:dyDescent="0.2">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4.25" x14ac:dyDescent="0.2">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4.25" x14ac:dyDescent="0.2">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4.25" x14ac:dyDescent="0.2">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4.25" x14ac:dyDescent="0.2">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4.25" x14ac:dyDescent="0.2">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4.25" x14ac:dyDescent="0.2">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4.25" x14ac:dyDescent="0.2">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4.25" x14ac:dyDescent="0.2">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4.25" x14ac:dyDescent="0.2">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4.25" x14ac:dyDescent="0.2">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4.25" x14ac:dyDescent="0.2">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4.25" x14ac:dyDescent="0.2">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4.25" x14ac:dyDescent="0.2">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4.25" x14ac:dyDescent="0.2">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4.25" x14ac:dyDescent="0.2">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4.25" x14ac:dyDescent="0.2">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4.25" x14ac:dyDescent="0.2">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4.25" x14ac:dyDescent="0.2">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4.25" x14ac:dyDescent="0.2">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4.25" x14ac:dyDescent="0.2">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4.25" x14ac:dyDescent="0.2">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4.25" x14ac:dyDescent="0.2">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4.25" x14ac:dyDescent="0.2">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4.25" x14ac:dyDescent="0.2">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4.25" x14ac:dyDescent="0.2">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4.25" x14ac:dyDescent="0.2">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4.25" x14ac:dyDescent="0.2">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4.25" x14ac:dyDescent="0.2">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4.25" x14ac:dyDescent="0.2">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4.25" x14ac:dyDescent="0.2">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4.25" x14ac:dyDescent="0.2">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4.25" x14ac:dyDescent="0.2">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4.25" x14ac:dyDescent="0.2">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4.25" x14ac:dyDescent="0.2">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4.25" x14ac:dyDescent="0.2">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4.25" x14ac:dyDescent="0.2">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4.25" x14ac:dyDescent="0.2">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4.25" x14ac:dyDescent="0.2">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4.25" x14ac:dyDescent="0.2">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4.25" x14ac:dyDescent="0.2">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4.25" x14ac:dyDescent="0.2">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4.25" x14ac:dyDescent="0.2">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4.25" x14ac:dyDescent="0.2">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4.25" x14ac:dyDescent="0.2">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4.25" x14ac:dyDescent="0.2">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4.25" x14ac:dyDescent="0.2">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4.25" x14ac:dyDescent="0.2">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4.25" x14ac:dyDescent="0.2">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4.25" x14ac:dyDescent="0.2">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4.25" x14ac:dyDescent="0.2">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4.25" x14ac:dyDescent="0.2">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4.25" x14ac:dyDescent="0.2">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4.25" x14ac:dyDescent="0.2">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4.25" x14ac:dyDescent="0.2">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4.25" x14ac:dyDescent="0.2">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4.25" x14ac:dyDescent="0.2">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4.25" x14ac:dyDescent="0.2">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4.25" x14ac:dyDescent="0.2">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4.25" x14ac:dyDescent="0.2">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4.25" x14ac:dyDescent="0.2">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4.25" x14ac:dyDescent="0.2">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4.25" x14ac:dyDescent="0.2">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4.25" x14ac:dyDescent="0.2">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4.25" x14ac:dyDescent="0.2">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4.25" x14ac:dyDescent="0.2">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4.25" x14ac:dyDescent="0.2">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4.25" x14ac:dyDescent="0.2">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4.25" x14ac:dyDescent="0.2">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4.25" x14ac:dyDescent="0.2">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4.25" x14ac:dyDescent="0.2">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4.25" x14ac:dyDescent="0.2">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4.25" x14ac:dyDescent="0.2">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4.25" x14ac:dyDescent="0.2">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4.25" x14ac:dyDescent="0.2">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4.25" x14ac:dyDescent="0.2">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4.25" x14ac:dyDescent="0.2">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4.25" x14ac:dyDescent="0.2">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4.25" x14ac:dyDescent="0.2">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4.25" x14ac:dyDescent="0.2">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4.25" x14ac:dyDescent="0.2">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4.25" x14ac:dyDescent="0.2">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4.25" x14ac:dyDescent="0.2">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4.25" x14ac:dyDescent="0.2">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4.25" x14ac:dyDescent="0.2">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4.25" x14ac:dyDescent="0.2">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4.25" x14ac:dyDescent="0.2">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4.25" x14ac:dyDescent="0.2">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4.25" x14ac:dyDescent="0.2">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4.25" x14ac:dyDescent="0.2">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4.25" x14ac:dyDescent="0.2">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4.25" x14ac:dyDescent="0.2">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4.25" x14ac:dyDescent="0.2">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4.25" x14ac:dyDescent="0.2">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4.25" x14ac:dyDescent="0.2">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4.25" x14ac:dyDescent="0.2">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4.25" x14ac:dyDescent="0.2">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4.25" x14ac:dyDescent="0.2">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4.25" x14ac:dyDescent="0.2">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4.25" x14ac:dyDescent="0.2">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4.25" x14ac:dyDescent="0.2">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4.25" x14ac:dyDescent="0.2">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4.25" x14ac:dyDescent="0.2">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4.25" x14ac:dyDescent="0.2">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4.25" x14ac:dyDescent="0.2">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4.25" x14ac:dyDescent="0.2">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4.25" x14ac:dyDescent="0.2">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4.25" x14ac:dyDescent="0.2">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4.25" x14ac:dyDescent="0.2">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4.25" x14ac:dyDescent="0.2">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4.25" x14ac:dyDescent="0.2">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4.25" x14ac:dyDescent="0.2">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4.25" x14ac:dyDescent="0.2">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4.25" x14ac:dyDescent="0.2">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4.25" x14ac:dyDescent="0.2">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4.25" x14ac:dyDescent="0.2">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4.25" x14ac:dyDescent="0.2">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4.25" x14ac:dyDescent="0.2">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4.25" x14ac:dyDescent="0.2">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4.25" x14ac:dyDescent="0.2">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4.25" x14ac:dyDescent="0.2">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4.25" x14ac:dyDescent="0.2">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4.25" x14ac:dyDescent="0.2">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4.25" x14ac:dyDescent="0.2">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4.25" x14ac:dyDescent="0.2">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4.25" x14ac:dyDescent="0.2">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4.25" x14ac:dyDescent="0.2">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4.25" x14ac:dyDescent="0.2">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4.25" x14ac:dyDescent="0.2">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4.25" x14ac:dyDescent="0.2">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4.25" x14ac:dyDescent="0.2">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4.25" x14ac:dyDescent="0.2">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4.25" x14ac:dyDescent="0.2">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4.25" x14ac:dyDescent="0.2">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4.25" x14ac:dyDescent="0.2">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4.25" x14ac:dyDescent="0.2">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4.25" x14ac:dyDescent="0.2">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4.25" x14ac:dyDescent="0.2">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4.25" x14ac:dyDescent="0.2">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4.25" x14ac:dyDescent="0.2">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4.25" x14ac:dyDescent="0.2">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4.25" x14ac:dyDescent="0.2">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4.25" x14ac:dyDescent="0.2">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4.25" x14ac:dyDescent="0.2">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4.25" x14ac:dyDescent="0.2">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4.25" x14ac:dyDescent="0.2">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4.25" x14ac:dyDescent="0.2">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4.25" x14ac:dyDescent="0.2">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4.25" x14ac:dyDescent="0.2">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4.25" x14ac:dyDescent="0.2">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4.25" x14ac:dyDescent="0.2">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4.25" x14ac:dyDescent="0.2">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4.25" x14ac:dyDescent="0.2">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4.25" x14ac:dyDescent="0.2">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4.25" x14ac:dyDescent="0.2">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4.25" x14ac:dyDescent="0.2">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4.25" x14ac:dyDescent="0.2">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4.25" x14ac:dyDescent="0.2">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4.25" x14ac:dyDescent="0.2">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4.25" x14ac:dyDescent="0.2">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4.25" x14ac:dyDescent="0.2">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4.25" x14ac:dyDescent="0.2">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4.25" x14ac:dyDescent="0.2">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4.25" x14ac:dyDescent="0.2">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4.25" x14ac:dyDescent="0.2">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4.25" x14ac:dyDescent="0.2">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4.25" x14ac:dyDescent="0.2">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4.25" x14ac:dyDescent="0.2">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4.25" x14ac:dyDescent="0.2">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4.25" x14ac:dyDescent="0.2">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4.25" x14ac:dyDescent="0.2">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4.25" x14ac:dyDescent="0.2">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4.25" x14ac:dyDescent="0.2">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4.25" x14ac:dyDescent="0.2">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4.25" x14ac:dyDescent="0.2">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4.25" x14ac:dyDescent="0.2">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4.25" x14ac:dyDescent="0.2">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4.25" x14ac:dyDescent="0.2">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4.25" x14ac:dyDescent="0.2">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4.25" x14ac:dyDescent="0.2">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4.25" x14ac:dyDescent="0.2">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4.25" x14ac:dyDescent="0.2">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4.25" x14ac:dyDescent="0.2">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4.25" x14ac:dyDescent="0.2">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4.25" x14ac:dyDescent="0.2">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4.25" x14ac:dyDescent="0.2">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4.25" x14ac:dyDescent="0.2">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4.25" x14ac:dyDescent="0.2">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4.25" x14ac:dyDescent="0.2">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4.25" x14ac:dyDescent="0.2">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4.25" x14ac:dyDescent="0.2">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4.25" x14ac:dyDescent="0.2">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4.25" x14ac:dyDescent="0.2">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4.25" x14ac:dyDescent="0.2">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4.25" x14ac:dyDescent="0.2">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4.25" x14ac:dyDescent="0.2">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4.25" x14ac:dyDescent="0.2">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4.25" x14ac:dyDescent="0.2">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4.25" x14ac:dyDescent="0.2">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4.25" x14ac:dyDescent="0.2">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4.25" x14ac:dyDescent="0.2">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4.25" x14ac:dyDescent="0.2">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4.25" x14ac:dyDescent="0.2">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4.25" x14ac:dyDescent="0.2">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4.25" x14ac:dyDescent="0.2">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4.25" x14ac:dyDescent="0.2">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4.25" x14ac:dyDescent="0.2">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4.25" x14ac:dyDescent="0.2">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4.25" x14ac:dyDescent="0.2">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4.25" x14ac:dyDescent="0.2">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4.25" x14ac:dyDescent="0.2">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4.25" x14ac:dyDescent="0.2">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4.25" x14ac:dyDescent="0.2">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4.25" x14ac:dyDescent="0.2">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4.25" x14ac:dyDescent="0.2">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4.25" x14ac:dyDescent="0.2">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4.25" x14ac:dyDescent="0.2">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4.25" x14ac:dyDescent="0.2">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4.25" x14ac:dyDescent="0.2">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4.25" x14ac:dyDescent="0.2">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4.25" x14ac:dyDescent="0.2">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4.25" x14ac:dyDescent="0.2">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4.25" x14ac:dyDescent="0.2">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4.25" x14ac:dyDescent="0.2">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4.25" x14ac:dyDescent="0.2">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4.25" x14ac:dyDescent="0.2">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4.25" x14ac:dyDescent="0.2">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4.25" x14ac:dyDescent="0.2">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4.25" x14ac:dyDescent="0.2">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4.25" x14ac:dyDescent="0.2">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4.25" x14ac:dyDescent="0.2">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4.25" x14ac:dyDescent="0.2">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4.25" x14ac:dyDescent="0.2">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4.25" x14ac:dyDescent="0.2">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4.25" x14ac:dyDescent="0.2">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4.25" x14ac:dyDescent="0.2">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4.25" x14ac:dyDescent="0.2">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4.25" x14ac:dyDescent="0.2">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4.25" x14ac:dyDescent="0.2">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4.25" x14ac:dyDescent="0.2">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4.25" x14ac:dyDescent="0.2">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4.25" x14ac:dyDescent="0.2">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4.25" x14ac:dyDescent="0.2">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4.25" x14ac:dyDescent="0.2">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4.25" x14ac:dyDescent="0.2">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4.25" x14ac:dyDescent="0.2">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4.25" x14ac:dyDescent="0.2">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4.25" x14ac:dyDescent="0.2">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4.25" x14ac:dyDescent="0.2">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4.25" x14ac:dyDescent="0.2">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4.25" x14ac:dyDescent="0.2">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4.25" x14ac:dyDescent="0.2">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4.25" x14ac:dyDescent="0.2">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4.25" x14ac:dyDescent="0.2">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4.25" x14ac:dyDescent="0.2">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4.25" x14ac:dyDescent="0.2">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4.25" x14ac:dyDescent="0.2">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4.25" x14ac:dyDescent="0.2">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4.25" x14ac:dyDescent="0.2">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4.25" x14ac:dyDescent="0.2">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4.25" x14ac:dyDescent="0.2">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4.25" x14ac:dyDescent="0.2">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4.25" x14ac:dyDescent="0.2">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4.25" x14ac:dyDescent="0.2">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4.25" x14ac:dyDescent="0.2">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4.25" x14ac:dyDescent="0.2">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4.25" x14ac:dyDescent="0.2">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4.25" x14ac:dyDescent="0.2">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4.25" x14ac:dyDescent="0.2">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4.25" x14ac:dyDescent="0.2">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4.25" x14ac:dyDescent="0.2">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4.25" x14ac:dyDescent="0.2">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4.25" x14ac:dyDescent="0.2">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4.25" x14ac:dyDescent="0.2">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4.25" x14ac:dyDescent="0.2">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4.25" x14ac:dyDescent="0.2">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4.25" x14ac:dyDescent="0.2">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4.25" x14ac:dyDescent="0.2">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4.25" x14ac:dyDescent="0.2">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4.25" x14ac:dyDescent="0.2">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4.25" x14ac:dyDescent="0.2">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4.25" x14ac:dyDescent="0.2">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4.25" x14ac:dyDescent="0.2">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4.25" x14ac:dyDescent="0.2">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4.25" x14ac:dyDescent="0.2">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4.25" x14ac:dyDescent="0.2">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4.25" x14ac:dyDescent="0.2">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4.25" x14ac:dyDescent="0.2">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4.25" x14ac:dyDescent="0.2">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4.25" x14ac:dyDescent="0.2">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4.25" x14ac:dyDescent="0.2">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4.25" x14ac:dyDescent="0.2">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4.25" x14ac:dyDescent="0.2">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4.25" x14ac:dyDescent="0.2">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4.25" x14ac:dyDescent="0.2">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4.25" x14ac:dyDescent="0.2">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4.25" x14ac:dyDescent="0.2">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4.25" x14ac:dyDescent="0.2">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4.25" x14ac:dyDescent="0.2">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4.25" x14ac:dyDescent="0.2">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4.25" x14ac:dyDescent="0.2">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4.25" x14ac:dyDescent="0.2">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4.25" x14ac:dyDescent="0.2">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4.25" x14ac:dyDescent="0.2">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4.25" x14ac:dyDescent="0.2">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4.25" x14ac:dyDescent="0.2">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4.25" x14ac:dyDescent="0.2">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4.25" x14ac:dyDescent="0.2">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4.25" x14ac:dyDescent="0.2">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4.25" x14ac:dyDescent="0.2">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4.25" x14ac:dyDescent="0.2">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4.25" x14ac:dyDescent="0.2">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4.25" x14ac:dyDescent="0.2">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4.25" x14ac:dyDescent="0.2">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4.25" x14ac:dyDescent="0.2">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4.25" x14ac:dyDescent="0.2">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4.25" x14ac:dyDescent="0.2">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4.25" x14ac:dyDescent="0.2">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4.25" x14ac:dyDescent="0.2">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4.25" x14ac:dyDescent="0.2">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4.25" x14ac:dyDescent="0.2">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4.25" x14ac:dyDescent="0.2">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4.25" x14ac:dyDescent="0.2">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4.25" x14ac:dyDescent="0.2">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4.25" x14ac:dyDescent="0.2">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4.25" x14ac:dyDescent="0.2">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4.25" x14ac:dyDescent="0.2">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4.25" x14ac:dyDescent="0.2">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4.25" x14ac:dyDescent="0.2">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4.25" x14ac:dyDescent="0.2">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4.25" x14ac:dyDescent="0.2">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4.25" x14ac:dyDescent="0.2">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4.25" x14ac:dyDescent="0.2">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4.25" x14ac:dyDescent="0.2">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4.25" x14ac:dyDescent="0.2">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4.25" x14ac:dyDescent="0.2">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4.25" x14ac:dyDescent="0.2">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4.25" x14ac:dyDescent="0.2">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4.25" x14ac:dyDescent="0.2">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4.25" x14ac:dyDescent="0.2">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4.25" x14ac:dyDescent="0.2">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4.25" x14ac:dyDescent="0.2">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4.25" x14ac:dyDescent="0.2">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4.25" x14ac:dyDescent="0.2">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4.25" x14ac:dyDescent="0.2">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4.25" x14ac:dyDescent="0.2">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4.25" x14ac:dyDescent="0.2">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4.25" x14ac:dyDescent="0.2">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4.25" x14ac:dyDescent="0.2">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4.25" x14ac:dyDescent="0.2">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4.25" x14ac:dyDescent="0.2">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4.25" x14ac:dyDescent="0.2">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4.25" x14ac:dyDescent="0.2">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4.25" x14ac:dyDescent="0.2">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4.25" x14ac:dyDescent="0.2">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4.25" x14ac:dyDescent="0.2">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4.25" x14ac:dyDescent="0.2">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4.25" x14ac:dyDescent="0.2">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4.25" x14ac:dyDescent="0.2">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4.25" x14ac:dyDescent="0.2">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4.25" x14ac:dyDescent="0.2">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4.25" x14ac:dyDescent="0.2">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4.25" x14ac:dyDescent="0.2">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4.25" x14ac:dyDescent="0.2">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4.25" x14ac:dyDescent="0.2">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4.25" x14ac:dyDescent="0.2">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4.25" x14ac:dyDescent="0.2">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4.25" x14ac:dyDescent="0.2">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4.25" x14ac:dyDescent="0.2">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4.25" x14ac:dyDescent="0.2">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4.25" x14ac:dyDescent="0.2">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4.25" x14ac:dyDescent="0.2">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4.25" x14ac:dyDescent="0.2">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4.25" x14ac:dyDescent="0.2">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14.25" x14ac:dyDescent="0.2">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14.25" x14ac:dyDescent="0.2">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14.25" x14ac:dyDescent="0.2">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sheetData>
  <mergeCells count="5">
    <mergeCell ref="A5:D5"/>
    <mergeCell ref="A6:D6"/>
    <mergeCell ref="A7:D7"/>
    <mergeCell ref="A8:D8"/>
    <mergeCell ref="A19:D19"/>
  </mergeCells>
  <hyperlinks>
    <hyperlink ref="C10" r:id="rId1" xr:uid="{00000000-0004-0000-0F00-000000000000}"/>
    <hyperlink ref="C11" r:id="rId2" xr:uid="{00000000-0004-0000-0F00-000001000000}"/>
    <hyperlink ref="C12" r:id="rId3" xr:uid="{00000000-0004-0000-0F00-000002000000}"/>
    <hyperlink ref="C13" r:id="rId4" xr:uid="{00000000-0004-0000-0F00-000003000000}"/>
    <hyperlink ref="A19:D19" location="'Intro to K Standards'!A1" display="Return to Intro Page" xr:uid="{282EE012-96EC-4C67-80FD-658D33A6511C}"/>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6"/>
  <sheetViews>
    <sheetView workbookViewId="0">
      <selection activeCell="B4" sqref="B4"/>
    </sheetView>
  </sheetViews>
  <sheetFormatPr defaultRowHeight="15.75" customHeight="1" x14ac:dyDescent="0.2"/>
  <cols>
    <col min="1" max="1" width="39.375" customWidth="1"/>
    <col min="2" max="2" width="46.125" customWidth="1"/>
    <col min="3" max="3" width="44.875" customWidth="1"/>
    <col min="4" max="4" width="36.875" customWidth="1"/>
    <col min="5" max="1024" width="13.375" customWidth="1"/>
  </cols>
  <sheetData>
    <row r="1" spans="1:26" ht="15" x14ac:dyDescent="0.2">
      <c r="A1" s="25"/>
      <c r="B1" s="8" t="s">
        <v>26</v>
      </c>
      <c r="C1" s="25"/>
      <c r="D1" s="25"/>
      <c r="E1" s="9"/>
      <c r="F1" s="9"/>
      <c r="G1" s="9"/>
      <c r="H1" s="9"/>
      <c r="I1" s="9"/>
      <c r="J1" s="9"/>
      <c r="K1" s="9"/>
      <c r="L1" s="9"/>
      <c r="M1" s="9"/>
      <c r="N1" s="9"/>
      <c r="O1" s="9"/>
      <c r="P1" s="9"/>
      <c r="Q1" s="9"/>
      <c r="R1" s="9"/>
      <c r="S1" s="9"/>
      <c r="T1" s="9"/>
      <c r="U1" s="9"/>
      <c r="V1" s="9"/>
      <c r="W1" s="9"/>
      <c r="X1" s="9"/>
      <c r="Y1" s="9"/>
      <c r="Z1" s="9"/>
    </row>
    <row r="2" spans="1:26" ht="14.25" x14ac:dyDescent="0.2">
      <c r="A2" s="25"/>
      <c r="B2" s="15" t="s">
        <v>95</v>
      </c>
      <c r="C2" s="25"/>
      <c r="D2" s="25"/>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134.25" customHeight="1" x14ac:dyDescent="0.2">
      <c r="A4" s="15" t="s">
        <v>147</v>
      </c>
      <c r="B4" s="40" t="s">
        <v>97</v>
      </c>
      <c r="C4" s="9" t="s">
        <v>60</v>
      </c>
      <c r="D4" s="9"/>
      <c r="E4" s="9"/>
      <c r="F4" s="9"/>
      <c r="G4" s="9"/>
      <c r="H4" s="9"/>
      <c r="I4" s="9"/>
      <c r="J4" s="9"/>
      <c r="K4" s="9"/>
      <c r="L4" s="9"/>
      <c r="M4" s="9"/>
      <c r="N4" s="9"/>
      <c r="O4" s="9"/>
      <c r="P4" s="9"/>
      <c r="Q4" s="9"/>
      <c r="R4" s="9"/>
      <c r="S4" s="9"/>
      <c r="T4" s="9"/>
      <c r="U4" s="9"/>
      <c r="V4" s="9"/>
      <c r="W4" s="9"/>
      <c r="X4" s="9"/>
      <c r="Y4" s="9"/>
      <c r="Z4" s="9"/>
    </row>
    <row r="5" spans="1:26" ht="42" customHeight="1" x14ac:dyDescent="0.2">
      <c r="A5" s="40" t="s">
        <v>100</v>
      </c>
      <c r="B5" s="40"/>
      <c r="C5" s="9" t="s">
        <v>101</v>
      </c>
      <c r="D5" s="9"/>
      <c r="E5" s="9"/>
      <c r="F5" s="9"/>
      <c r="G5" s="9"/>
      <c r="H5" s="9"/>
      <c r="I5" s="9"/>
      <c r="J5" s="9"/>
      <c r="K5" s="9"/>
      <c r="L5" s="9"/>
      <c r="M5" s="9"/>
      <c r="N5" s="9"/>
      <c r="O5" s="9"/>
      <c r="P5" s="9"/>
      <c r="Q5" s="9"/>
      <c r="R5" s="9"/>
      <c r="S5" s="9"/>
      <c r="T5" s="9"/>
      <c r="U5" s="9"/>
      <c r="V5" s="9"/>
      <c r="W5" s="9"/>
      <c r="X5" s="9"/>
      <c r="Y5" s="9"/>
      <c r="Z5" s="9"/>
    </row>
    <row r="6" spans="1:26" ht="15" x14ac:dyDescent="0.2">
      <c r="B6" s="39"/>
      <c r="C6" s="39"/>
      <c r="D6" s="39"/>
      <c r="E6" s="9"/>
      <c r="F6" s="9"/>
      <c r="G6" s="9"/>
      <c r="H6" s="9"/>
      <c r="I6" s="9"/>
      <c r="J6" s="9"/>
      <c r="K6" s="9"/>
      <c r="L6" s="9"/>
      <c r="M6" s="9"/>
      <c r="N6" s="9"/>
      <c r="O6" s="9"/>
      <c r="P6" s="9"/>
      <c r="Q6" s="9"/>
      <c r="R6" s="9"/>
      <c r="S6" s="9"/>
      <c r="T6" s="9"/>
      <c r="U6" s="9"/>
      <c r="V6" s="9"/>
      <c r="W6" s="9"/>
      <c r="X6" s="9"/>
      <c r="Y6" s="9"/>
      <c r="Z6" s="9"/>
    </row>
    <row r="7" spans="1:26" ht="92.25" customHeight="1" x14ac:dyDescent="0.2">
      <c r="A7" s="53" t="s">
        <v>102</v>
      </c>
      <c r="B7" s="53"/>
      <c r="C7" s="53"/>
      <c r="D7" s="53"/>
      <c r="E7" s="9"/>
      <c r="F7" s="9"/>
      <c r="G7" s="9"/>
      <c r="H7" s="9"/>
      <c r="I7" s="9"/>
      <c r="J7" s="9"/>
      <c r="K7" s="9"/>
      <c r="L7" s="9"/>
      <c r="M7" s="9"/>
      <c r="N7" s="9"/>
      <c r="O7" s="9"/>
      <c r="P7" s="9"/>
      <c r="Q7" s="9"/>
      <c r="R7" s="9"/>
      <c r="S7" s="9"/>
      <c r="T7" s="9"/>
      <c r="U7" s="9"/>
      <c r="V7" s="9"/>
      <c r="W7" s="9"/>
      <c r="X7" s="9"/>
      <c r="Y7" s="9"/>
      <c r="Z7" s="9"/>
    </row>
    <row r="8" spans="1:26" ht="15" x14ac:dyDescent="0.2">
      <c r="A8" s="54" t="s">
        <v>1</v>
      </c>
      <c r="B8" s="54"/>
      <c r="C8" s="54"/>
      <c r="D8" s="54"/>
      <c r="E8" s="9"/>
      <c r="F8" s="9"/>
      <c r="G8" s="9"/>
      <c r="H8" s="9"/>
      <c r="I8" s="9"/>
      <c r="J8" s="9"/>
      <c r="K8" s="9"/>
      <c r="L8" s="9"/>
      <c r="M8" s="9"/>
      <c r="N8" s="9"/>
      <c r="O8" s="9"/>
      <c r="P8" s="9"/>
      <c r="Q8" s="9"/>
      <c r="R8" s="9"/>
      <c r="S8" s="9"/>
      <c r="T8" s="9"/>
      <c r="U8" s="9"/>
      <c r="V8" s="9"/>
      <c r="W8" s="9"/>
      <c r="X8" s="9"/>
      <c r="Y8" s="9"/>
      <c r="Z8" s="9"/>
    </row>
    <row r="9" spans="1:26" ht="75" customHeight="1" x14ac:dyDescent="0.2">
      <c r="A9" s="53" t="s">
        <v>103</v>
      </c>
      <c r="B9" s="53"/>
      <c r="C9" s="53"/>
      <c r="D9" s="53"/>
      <c r="E9" s="9"/>
      <c r="F9" s="9"/>
      <c r="G9" s="9"/>
      <c r="H9" s="9"/>
      <c r="I9" s="9"/>
      <c r="J9" s="9"/>
      <c r="K9" s="9"/>
      <c r="L9" s="9"/>
      <c r="M9" s="9"/>
      <c r="N9" s="9"/>
      <c r="O9" s="9"/>
      <c r="P9" s="9"/>
      <c r="Q9" s="9"/>
      <c r="R9" s="9"/>
      <c r="S9" s="9"/>
      <c r="T9" s="9"/>
      <c r="U9" s="9"/>
      <c r="V9" s="9"/>
      <c r="W9" s="9"/>
      <c r="X9" s="9"/>
      <c r="Y9" s="9"/>
      <c r="Z9" s="9"/>
    </row>
    <row r="10" spans="1:26" ht="15" x14ac:dyDescent="0.2">
      <c r="A10" s="9"/>
      <c r="B10" s="11" t="s">
        <v>36</v>
      </c>
      <c r="C10" s="12" t="s">
        <v>37</v>
      </c>
      <c r="D10" s="25"/>
      <c r="E10" s="9"/>
      <c r="F10" s="9"/>
      <c r="G10" s="9"/>
      <c r="H10" s="9"/>
      <c r="I10" s="9"/>
      <c r="J10" s="9"/>
      <c r="K10" s="9"/>
      <c r="L10" s="9"/>
      <c r="M10" s="9"/>
      <c r="N10" s="9"/>
      <c r="O10" s="9"/>
      <c r="P10" s="9"/>
      <c r="Q10" s="9"/>
      <c r="R10" s="9"/>
      <c r="S10" s="9"/>
      <c r="T10" s="9"/>
      <c r="U10" s="9"/>
      <c r="V10" s="9"/>
      <c r="W10" s="9"/>
      <c r="X10" s="9"/>
      <c r="Y10" s="9"/>
      <c r="Z10" s="9"/>
    </row>
    <row r="11" spans="1:26" ht="14.25" x14ac:dyDescent="0.2">
      <c r="A11" s="9"/>
      <c r="B11" s="13" t="str">
        <f>HYPERLINK("https://www.k-5mathteachingresources.com/support-files/comparing-towers-ver.1.pdf","K.MD.A.2 - Comparing Towers v.1")</f>
        <v>K.MD.A.2 - Comparing Towers v.1</v>
      </c>
      <c r="C11" s="13" t="s">
        <v>38</v>
      </c>
      <c r="D11" s="9"/>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13" t="str">
        <f>HYPERLINK("https://www.k-5mathteachingresources.com/support-files/is-it-longer.pdf","K.MD.A.2 - Is it Longer?")</f>
        <v>K.MD.A.2 - Is it Longer?</v>
      </c>
      <c r="C12" s="13" t="s">
        <v>38</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HYPERLINK("https://www.illustrativemathematics.org/content-standards/K/MD/A/2/tasks/1402","K.MD.A.2- Longer and Shorter")</f>
        <v>K.MD.A.2- Longer and Shorter</v>
      </c>
      <c r="C13" s="13" t="s">
        <v>39</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HYPERLINK("https://www.illustrativemathematics.org/content-standards/K/MD/A/2/tasks/455","K.MD.A.2- Size Shuffle")</f>
        <v>K.MD.A.2- Size Shuffle</v>
      </c>
      <c r="C14" s="13" t="s">
        <v>39</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HYPERLINK("https://www.k-5mathteachingresources.com/support-files/which-is-heavier-ver.1.pdf","K.MD.A.2 - Which is Heaver?")</f>
        <v>K.MD.A.2 - Which is Heaver?</v>
      </c>
      <c r="C15" s="13" t="s">
        <v>38</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13" t="str">
        <f>HYPERLINK("https://www.illustrativemathematics.org/content-standards/K/MD/A/2/tasks/798","K.MD.A.2- Which is Heavier?")</f>
        <v>K.MD.A.2- Which is Heavier?</v>
      </c>
      <c r="C16" s="13" t="s">
        <v>39</v>
      </c>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13" t="str">
        <f>HYPERLINK("https://www.illustrativemathematics.org/content-standards/K/MD/A/2/tasks/456","K.MD.A.2- Which Weighs More? Which Weighs Less?")</f>
        <v>K.MD.A.2- Which Weighs More? Which Weighs Less?</v>
      </c>
      <c r="C17" s="13" t="s">
        <v>39</v>
      </c>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13" t="str">
        <f>HYPERLINK("https://www.illustrativemathematics.org/content-standards/K/MD/A/2/tasks/1604","K.MD.A.2- Which is Longer?")</f>
        <v>K.MD.A.2- Which is Longer?</v>
      </c>
      <c r="C18" s="13" t="s">
        <v>39</v>
      </c>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13" t="str">
        <f>HYPERLINK("https://gfletchy.com/lil-sister/","K.MD.A.2- 3 Act Taks- Lil Sister")</f>
        <v>K.MD.A.2- 3 Act Taks- Lil Sister</v>
      </c>
      <c r="C19" s="13" t="s">
        <v>41</v>
      </c>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5" x14ac:dyDescent="0.25">
      <c r="A23" s="56" t="s">
        <v>129</v>
      </c>
      <c r="B23" s="56"/>
      <c r="C23" s="56"/>
      <c r="D23" s="56"/>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4.25"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sheetData>
  <mergeCells count="4">
    <mergeCell ref="A9:D9"/>
    <mergeCell ref="A23:D23"/>
    <mergeCell ref="A7:D7"/>
    <mergeCell ref="A8:D8"/>
  </mergeCells>
  <hyperlinks>
    <hyperlink ref="C11" r:id="rId1" xr:uid="{00000000-0004-0000-1000-000000000000}"/>
    <hyperlink ref="C12" r:id="rId2" xr:uid="{00000000-0004-0000-1000-000001000000}"/>
    <hyperlink ref="C13" r:id="rId3" xr:uid="{00000000-0004-0000-1000-000002000000}"/>
    <hyperlink ref="C14" r:id="rId4" xr:uid="{00000000-0004-0000-1000-000003000000}"/>
    <hyperlink ref="C15" r:id="rId5" xr:uid="{00000000-0004-0000-1000-000004000000}"/>
    <hyperlink ref="C16" r:id="rId6" xr:uid="{00000000-0004-0000-1000-000005000000}"/>
    <hyperlink ref="C17" r:id="rId7" xr:uid="{00000000-0004-0000-1000-000006000000}"/>
    <hyperlink ref="C18" r:id="rId8" xr:uid="{00000000-0004-0000-1000-000007000000}"/>
    <hyperlink ref="C19" r:id="rId9" xr:uid="{00000000-0004-0000-1000-000008000000}"/>
    <hyperlink ref="A23:D23" location="'Intro to K Standards'!A1" display="Return to Intro Page" xr:uid="{CB7D890E-7550-446E-B040-BDCC0B097068}"/>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drawing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4"/>
  <sheetViews>
    <sheetView workbookViewId="0">
      <selection activeCell="B4" sqref="B4"/>
    </sheetView>
  </sheetViews>
  <sheetFormatPr defaultRowHeight="15.75" customHeight="1" x14ac:dyDescent="0.2"/>
  <cols>
    <col min="1" max="1" width="50" customWidth="1"/>
    <col min="2" max="2" width="48.625" customWidth="1"/>
    <col min="3" max="3" width="43.125" customWidth="1"/>
    <col min="4" max="4" width="40" customWidth="1"/>
    <col min="5" max="26" width="22.25" customWidth="1"/>
    <col min="27" max="1024" width="13.375" customWidth="1"/>
  </cols>
  <sheetData>
    <row r="1" spans="1:26" ht="15" x14ac:dyDescent="0.2">
      <c r="A1" s="25"/>
      <c r="B1" s="8" t="s">
        <v>26</v>
      </c>
      <c r="C1" s="25"/>
      <c r="D1" s="25"/>
      <c r="E1" s="9"/>
      <c r="F1" s="9"/>
      <c r="G1" s="9"/>
      <c r="H1" s="9"/>
      <c r="I1" s="9"/>
      <c r="J1" s="9"/>
      <c r="K1" s="9"/>
      <c r="L1" s="9"/>
      <c r="M1" s="9"/>
      <c r="N1" s="9"/>
      <c r="O1" s="9"/>
      <c r="P1" s="9"/>
      <c r="Q1" s="9"/>
      <c r="R1" s="9"/>
      <c r="S1" s="9"/>
      <c r="T1" s="9"/>
      <c r="U1" s="9"/>
      <c r="V1" s="9"/>
      <c r="W1" s="9"/>
      <c r="X1" s="9"/>
      <c r="Y1" s="9"/>
      <c r="Z1" s="9"/>
    </row>
    <row r="2" spans="1:26" ht="25.5" x14ac:dyDescent="0.2">
      <c r="A2" s="25"/>
      <c r="B2" s="15" t="s">
        <v>104</v>
      </c>
      <c r="C2" s="25"/>
      <c r="D2" s="25"/>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127.5" x14ac:dyDescent="0.2">
      <c r="A4" s="15" t="s">
        <v>147</v>
      </c>
      <c r="B4" s="9" t="s">
        <v>60</v>
      </c>
      <c r="C4" s="9" t="s">
        <v>105</v>
      </c>
      <c r="D4" s="9"/>
      <c r="E4" s="9"/>
      <c r="F4" s="9"/>
      <c r="G4" s="9"/>
      <c r="H4" s="9"/>
      <c r="I4" s="9"/>
      <c r="J4" s="9"/>
      <c r="K4" s="9"/>
      <c r="L4" s="9"/>
      <c r="M4" s="9"/>
      <c r="N4" s="9"/>
      <c r="O4" s="9"/>
      <c r="P4" s="9"/>
      <c r="Q4" s="9"/>
      <c r="R4" s="9"/>
      <c r="S4" s="9"/>
      <c r="T4" s="9"/>
      <c r="U4" s="9"/>
      <c r="V4" s="9"/>
      <c r="W4" s="9"/>
      <c r="X4" s="9"/>
      <c r="Y4" s="9"/>
      <c r="Z4" s="9"/>
    </row>
    <row r="5" spans="1:26" ht="163.5" customHeight="1" x14ac:dyDescent="0.2">
      <c r="A5" s="9" t="s">
        <v>133</v>
      </c>
      <c r="B5" s="40"/>
      <c r="C5" s="9"/>
      <c r="D5" s="9"/>
      <c r="E5" s="9"/>
      <c r="F5" s="9"/>
      <c r="G5" s="9"/>
      <c r="H5" s="9"/>
      <c r="I5" s="9"/>
      <c r="J5" s="9"/>
      <c r="K5" s="9"/>
      <c r="L5" s="9"/>
      <c r="M5" s="9"/>
      <c r="N5" s="9"/>
      <c r="O5" s="9"/>
      <c r="P5" s="9"/>
      <c r="Q5" s="9"/>
      <c r="R5" s="9"/>
      <c r="S5" s="9"/>
      <c r="T5" s="9"/>
      <c r="U5" s="9"/>
      <c r="V5" s="9"/>
      <c r="W5" s="9"/>
      <c r="X5" s="9"/>
      <c r="Y5" s="9"/>
      <c r="Z5" s="9"/>
    </row>
    <row r="6" spans="1:26" ht="51" x14ac:dyDescent="0.2">
      <c r="A6" s="9" t="s">
        <v>52</v>
      </c>
      <c r="B6" s="40"/>
      <c r="C6" s="9"/>
      <c r="D6" s="9"/>
      <c r="E6" s="9"/>
      <c r="F6" s="9"/>
      <c r="G6" s="9"/>
      <c r="H6" s="9"/>
      <c r="I6" s="9"/>
      <c r="J6" s="9"/>
      <c r="K6" s="9"/>
      <c r="L6" s="9"/>
      <c r="M6" s="9"/>
      <c r="N6" s="9"/>
      <c r="O6" s="9"/>
      <c r="P6" s="9"/>
      <c r="Q6" s="9"/>
      <c r="R6" s="9"/>
      <c r="S6" s="9"/>
      <c r="T6" s="9"/>
      <c r="U6" s="9"/>
      <c r="V6" s="9"/>
      <c r="W6" s="9"/>
      <c r="X6" s="9"/>
      <c r="Y6" s="9"/>
      <c r="Z6" s="9"/>
    </row>
    <row r="7" spans="1:26" ht="38.25" x14ac:dyDescent="0.2">
      <c r="A7" s="9" t="s">
        <v>58</v>
      </c>
      <c r="B7" s="40"/>
      <c r="C7" s="9"/>
      <c r="D7" s="9"/>
      <c r="E7" s="9"/>
      <c r="F7" s="9"/>
      <c r="G7" s="9"/>
      <c r="H7" s="9"/>
      <c r="I7" s="9"/>
      <c r="J7" s="9"/>
      <c r="K7" s="9"/>
      <c r="L7" s="9"/>
      <c r="M7" s="9"/>
      <c r="N7" s="9"/>
      <c r="O7" s="9"/>
      <c r="P7" s="9"/>
      <c r="Q7" s="9"/>
      <c r="R7" s="9"/>
      <c r="S7" s="9"/>
      <c r="T7" s="9"/>
      <c r="U7" s="9"/>
      <c r="V7" s="9"/>
      <c r="W7" s="9"/>
      <c r="X7" s="9"/>
      <c r="Y7" s="9"/>
      <c r="Z7" s="9"/>
    </row>
    <row r="8" spans="1:26" ht="15" x14ac:dyDescent="0.2">
      <c r="A8" s="52" t="s">
        <v>33</v>
      </c>
      <c r="B8" s="52"/>
      <c r="C8" s="52"/>
      <c r="D8" s="52"/>
      <c r="E8" s="9"/>
      <c r="F8" s="9"/>
      <c r="G8" s="9"/>
      <c r="H8" s="9"/>
      <c r="I8" s="9"/>
      <c r="J8" s="9"/>
      <c r="K8" s="9"/>
      <c r="L8" s="9"/>
      <c r="M8" s="9"/>
      <c r="N8" s="9"/>
      <c r="O8" s="9"/>
      <c r="P8" s="9"/>
      <c r="Q8" s="9"/>
      <c r="R8" s="9"/>
      <c r="S8" s="9"/>
      <c r="T8" s="9"/>
      <c r="U8" s="9"/>
      <c r="V8" s="9"/>
      <c r="W8" s="9"/>
      <c r="X8" s="9"/>
      <c r="Y8" s="9"/>
      <c r="Z8" s="9"/>
    </row>
    <row r="9" spans="1:26" ht="141.75" customHeight="1" x14ac:dyDescent="0.2">
      <c r="A9" s="53" t="s">
        <v>106</v>
      </c>
      <c r="B9" s="53"/>
      <c r="C9" s="53"/>
      <c r="D9" s="53"/>
      <c r="E9" s="9"/>
      <c r="F9" s="9"/>
      <c r="G9" s="9"/>
      <c r="H9" s="9"/>
      <c r="I9" s="9"/>
      <c r="J9" s="9"/>
      <c r="K9" s="9"/>
      <c r="L9" s="9"/>
      <c r="M9" s="9"/>
      <c r="N9" s="9"/>
      <c r="O9" s="9"/>
      <c r="P9" s="9"/>
      <c r="Q9" s="9"/>
      <c r="R9" s="9"/>
      <c r="S9" s="9"/>
      <c r="T9" s="9"/>
      <c r="U9" s="9"/>
      <c r="V9" s="9"/>
      <c r="W9" s="9"/>
      <c r="X9" s="9"/>
      <c r="Y9" s="9"/>
      <c r="Z9" s="9"/>
    </row>
    <row r="10" spans="1:26" ht="15" x14ac:dyDescent="0.2">
      <c r="A10" s="54" t="s">
        <v>1</v>
      </c>
      <c r="B10" s="54"/>
      <c r="C10" s="54"/>
      <c r="D10" s="54"/>
      <c r="E10" s="9"/>
      <c r="F10" s="9"/>
      <c r="G10" s="9"/>
      <c r="H10" s="9"/>
      <c r="I10" s="9"/>
      <c r="J10" s="9"/>
      <c r="K10" s="9"/>
      <c r="L10" s="9"/>
      <c r="M10" s="9"/>
      <c r="N10" s="9"/>
      <c r="O10" s="9"/>
      <c r="P10" s="9"/>
      <c r="Q10" s="9"/>
      <c r="R10" s="9"/>
      <c r="S10" s="9"/>
      <c r="T10" s="9"/>
      <c r="U10" s="9"/>
      <c r="V10" s="9"/>
      <c r="W10" s="9"/>
      <c r="X10" s="9"/>
      <c r="Y10" s="9"/>
      <c r="Z10" s="9"/>
    </row>
    <row r="11" spans="1:26" ht="42" customHeight="1" x14ac:dyDescent="0.2">
      <c r="A11" s="53" t="s">
        <v>107</v>
      </c>
      <c r="B11" s="53"/>
      <c r="C11" s="53"/>
      <c r="D11" s="53"/>
      <c r="E11" s="9"/>
      <c r="F11" s="9"/>
      <c r="G11" s="9"/>
      <c r="H11" s="9"/>
      <c r="I11" s="9"/>
      <c r="J11" s="9"/>
      <c r="K11" s="9"/>
      <c r="L11" s="9"/>
      <c r="M11" s="9"/>
      <c r="N11" s="9"/>
      <c r="O11" s="9"/>
      <c r="P11" s="9"/>
      <c r="Q11" s="9"/>
      <c r="R11" s="9"/>
      <c r="S11" s="9"/>
      <c r="T11" s="9"/>
      <c r="U11" s="9"/>
      <c r="V11" s="9"/>
      <c r="W11" s="9"/>
      <c r="X11" s="9"/>
      <c r="Y11" s="9"/>
      <c r="Z11" s="9"/>
    </row>
    <row r="12" spans="1:26" ht="15" x14ac:dyDescent="0.2">
      <c r="A12" s="9"/>
      <c r="B12" s="11" t="s">
        <v>36</v>
      </c>
      <c r="C12" s="12" t="s">
        <v>37</v>
      </c>
      <c r="D12" s="25"/>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HYPERLINK("https://www.k-5mathteachingresources.com/support-files/2d-shape-sort-ver.1.pdf","K.MD.B.3 - 2D Shape Sort")</f>
        <v>K.MD.B.3 - 2D Shape Sort</v>
      </c>
      <c r="C13" s="13" t="s">
        <v>38</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HYPERLINK("https://www.illustrativemathematics.org/content-standards/K/MD/B/3/tasks/1403","K.MD.B.3- Goodie Bags")</f>
        <v>K.MD.B.3- Goodie Bags</v>
      </c>
      <c r="C14" s="13" t="s">
        <v>39</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HYPERLINK("https://www.k-5mathteachingresources.com/support-files/coin-sort.pdf","K.MD.B.3 - Coin Sort")</f>
        <v>K.MD.B.3 - Coin Sort</v>
      </c>
      <c r="C15" s="13" t="s">
        <v>38</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13" t="str">
        <f>HYPERLINK("https://www.k-5mathteachingresources.com/support-files/days-of-the-week.pdf","K.MD.B.3 - Days of the Week")</f>
        <v>K.MD.B.3 - Days of the Week</v>
      </c>
      <c r="C16" s="13" t="s">
        <v>38</v>
      </c>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13" t="str">
        <f>HYPERLINK("https://www.k-5mathteachingresources.com/support-files/sort-and-count.pdf","K.MD.B.3 - Sort and Count")</f>
        <v>K.MD.B.3 - Sort and Count</v>
      </c>
      <c r="C17" s="13" t="s">
        <v>38</v>
      </c>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13" t="str">
        <f>HYPERLINK("https://www.illustrativemathematics.org/content-standards/K/MD/B/3/tasks/799","K.MD.B.3- Sort and Count 1")</f>
        <v>K.MD.B.3- Sort and Count 1</v>
      </c>
      <c r="C18" s="13" t="s">
        <v>39</v>
      </c>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13" t="str">
        <f>HYPERLINK("https://www.illustrativemathematics.org/content-standards/K/MD/B/3/tasks/990","K.MD.B.3- Sort and Count 2")</f>
        <v>K.MD.B.3- Sort and Count 2</v>
      </c>
      <c r="C19" s="13" t="s">
        <v>39</v>
      </c>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13" t="str">
        <f>HYPERLINK("https://www.k-5mathteachingresources.com/support-files/which-has-more-ver.1.pdf","K.MD.B.3 - Which Has More? v.1")</f>
        <v>K.MD.B.3 - Which Has More? v.1</v>
      </c>
      <c r="C20" s="13" t="s">
        <v>38</v>
      </c>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5" x14ac:dyDescent="0.25">
      <c r="A25" s="56" t="s">
        <v>129</v>
      </c>
      <c r="B25" s="56"/>
      <c r="C25" s="56"/>
      <c r="D25" s="56"/>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sheetData>
  <mergeCells count="5">
    <mergeCell ref="A25:D25"/>
    <mergeCell ref="A8:D8"/>
    <mergeCell ref="A9:D9"/>
    <mergeCell ref="A10:D10"/>
    <mergeCell ref="A11:D11"/>
  </mergeCells>
  <hyperlinks>
    <hyperlink ref="C13" r:id="rId1" xr:uid="{00000000-0004-0000-1100-000000000000}"/>
    <hyperlink ref="C14" r:id="rId2" xr:uid="{00000000-0004-0000-1100-000001000000}"/>
    <hyperlink ref="C15" r:id="rId3" xr:uid="{00000000-0004-0000-1100-000002000000}"/>
    <hyperlink ref="C16" r:id="rId4" xr:uid="{00000000-0004-0000-1100-000003000000}"/>
    <hyperlink ref="C17" r:id="rId5" xr:uid="{00000000-0004-0000-1100-000004000000}"/>
    <hyperlink ref="C18" r:id="rId6" xr:uid="{00000000-0004-0000-1100-000005000000}"/>
    <hyperlink ref="C19" r:id="rId7" xr:uid="{00000000-0004-0000-1100-000006000000}"/>
    <hyperlink ref="C20" r:id="rId8" xr:uid="{00000000-0004-0000-1100-000007000000}"/>
    <hyperlink ref="A25:D25" location="'Intro to K Standards'!A1" display="Return to Intro Page" xr:uid="{7EC14CC1-1BA1-4EB3-9469-F056E27ADC26}"/>
  </hyperlinks>
  <pageMargins left="0.74805555555555558" right="0.74805555555555558" top="1.3776388888888889" bottom="1.3776388888888889" header="0.98388888888888892" footer="0.98388888888888892"/>
  <pageSetup fitToWidth="0" fitToHeight="0" orientation="portrait" verticalDpi="0" r:id="rId9"/>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8"/>
  <sheetViews>
    <sheetView workbookViewId="0">
      <selection activeCell="A4" sqref="A4"/>
    </sheetView>
  </sheetViews>
  <sheetFormatPr defaultRowHeight="15.75" customHeight="1" x14ac:dyDescent="0.2"/>
  <cols>
    <col min="1" max="1" width="42.875" customWidth="1"/>
    <col min="2" max="2" width="46.25" customWidth="1"/>
    <col min="3" max="3" width="44.875" customWidth="1"/>
    <col min="4" max="4" width="38.125" customWidth="1"/>
    <col min="5" max="1024" width="13.375" customWidth="1"/>
  </cols>
  <sheetData>
    <row r="1" spans="1:26" ht="15" x14ac:dyDescent="0.2">
      <c r="A1" s="26"/>
      <c r="B1" s="8" t="s">
        <v>26</v>
      </c>
      <c r="C1" s="26"/>
      <c r="D1" s="26"/>
      <c r="E1" s="9"/>
      <c r="F1" s="9"/>
      <c r="G1" s="9"/>
      <c r="H1" s="9"/>
      <c r="I1" s="9"/>
      <c r="J1" s="9"/>
      <c r="K1" s="9"/>
      <c r="L1" s="9"/>
      <c r="M1" s="9"/>
      <c r="N1" s="9"/>
      <c r="O1" s="9"/>
      <c r="P1" s="9"/>
      <c r="Q1" s="9"/>
      <c r="R1" s="9"/>
      <c r="S1" s="9"/>
      <c r="T1" s="9"/>
      <c r="U1" s="9"/>
      <c r="V1" s="9"/>
      <c r="W1" s="9"/>
      <c r="X1" s="9"/>
      <c r="Y1" s="9"/>
      <c r="Z1" s="9"/>
    </row>
    <row r="2" spans="1:26" ht="14.25" x14ac:dyDescent="0.2">
      <c r="A2" s="26"/>
      <c r="B2" s="31" t="s">
        <v>108</v>
      </c>
      <c r="C2" s="26"/>
      <c r="D2" s="26"/>
      <c r="E2" s="9"/>
      <c r="F2" s="9"/>
      <c r="G2" s="9"/>
      <c r="H2" s="9"/>
      <c r="I2" s="9"/>
      <c r="J2" s="9"/>
      <c r="K2" s="9"/>
      <c r="L2" s="9"/>
      <c r="M2" s="9"/>
      <c r="N2" s="9"/>
      <c r="O2" s="9"/>
      <c r="P2" s="9"/>
      <c r="Q2" s="9"/>
      <c r="R2" s="9"/>
      <c r="S2" s="9"/>
      <c r="T2" s="9"/>
      <c r="U2" s="9"/>
      <c r="V2" s="9"/>
      <c r="W2" s="9"/>
      <c r="X2" s="9"/>
      <c r="Y2" s="9"/>
      <c r="Z2" s="9"/>
    </row>
    <row r="3" spans="1:26" ht="15" x14ac:dyDescent="0.2">
      <c r="A3" s="28" t="s">
        <v>28</v>
      </c>
      <c r="B3" s="8" t="s">
        <v>29</v>
      </c>
      <c r="C3" s="8" t="s">
        <v>30</v>
      </c>
      <c r="D3" s="32"/>
      <c r="E3" s="9"/>
      <c r="F3" s="9"/>
      <c r="G3" s="9"/>
      <c r="H3" s="9"/>
      <c r="I3" s="9"/>
      <c r="J3" s="9"/>
      <c r="K3" s="9"/>
      <c r="L3" s="9"/>
      <c r="M3" s="9"/>
      <c r="N3" s="9"/>
      <c r="O3" s="9"/>
      <c r="P3" s="9"/>
      <c r="Q3" s="9"/>
      <c r="R3" s="9"/>
      <c r="S3" s="9"/>
      <c r="T3" s="9"/>
      <c r="U3" s="9"/>
      <c r="V3" s="9"/>
      <c r="W3" s="9"/>
      <c r="X3" s="9"/>
      <c r="Y3" s="9"/>
      <c r="Z3" s="9"/>
    </row>
    <row r="4" spans="1:26" ht="178.5" x14ac:dyDescent="0.2">
      <c r="A4" s="15" t="s">
        <v>148</v>
      </c>
      <c r="B4" s="53" t="s">
        <v>109</v>
      </c>
      <c r="C4" s="9" t="s">
        <v>110</v>
      </c>
      <c r="D4" s="9"/>
      <c r="E4" s="9"/>
      <c r="F4" s="9"/>
      <c r="G4" s="9"/>
      <c r="H4" s="9"/>
      <c r="I4" s="9"/>
      <c r="J4" s="9"/>
      <c r="K4" s="9"/>
      <c r="L4" s="9"/>
      <c r="M4" s="9"/>
      <c r="N4" s="9"/>
      <c r="O4" s="9"/>
      <c r="P4" s="9"/>
      <c r="Q4" s="9"/>
      <c r="R4" s="9"/>
      <c r="S4" s="9"/>
      <c r="T4" s="9"/>
      <c r="U4" s="9"/>
      <c r="V4" s="9"/>
      <c r="W4" s="9"/>
      <c r="X4" s="9"/>
      <c r="Y4" s="9"/>
      <c r="Z4" s="9"/>
    </row>
    <row r="5" spans="1:26" ht="89.25" x14ac:dyDescent="0.2">
      <c r="A5" s="15" t="s">
        <v>149</v>
      </c>
      <c r="B5" s="53"/>
      <c r="C5" s="9" t="s">
        <v>111</v>
      </c>
      <c r="D5" s="9"/>
      <c r="E5" s="9"/>
      <c r="F5" s="9"/>
      <c r="G5" s="9"/>
      <c r="H5" s="9"/>
      <c r="I5" s="9"/>
      <c r="J5" s="9"/>
      <c r="K5" s="9"/>
      <c r="L5" s="9"/>
      <c r="M5" s="9"/>
      <c r="N5" s="9"/>
      <c r="O5" s="9"/>
      <c r="P5" s="9"/>
      <c r="Q5" s="9"/>
      <c r="R5" s="9"/>
      <c r="S5" s="9"/>
      <c r="T5" s="9"/>
      <c r="U5" s="9"/>
      <c r="V5" s="9"/>
      <c r="W5" s="9"/>
      <c r="X5" s="9"/>
      <c r="Y5" s="9"/>
      <c r="Z5" s="9"/>
    </row>
    <row r="6" spans="1:26" ht="38.25" x14ac:dyDescent="0.2">
      <c r="A6" s="9"/>
      <c r="B6" s="53"/>
      <c r="C6" s="9" t="s">
        <v>112</v>
      </c>
      <c r="D6" s="9"/>
      <c r="E6" s="9"/>
      <c r="F6" s="9"/>
      <c r="G6" s="9"/>
      <c r="H6" s="9"/>
      <c r="I6" s="9"/>
      <c r="J6" s="9"/>
      <c r="K6" s="9"/>
      <c r="L6" s="9"/>
      <c r="M6" s="9"/>
      <c r="N6" s="9"/>
      <c r="O6" s="9"/>
      <c r="P6" s="9"/>
      <c r="Q6" s="9"/>
      <c r="R6" s="9"/>
      <c r="S6" s="9"/>
      <c r="T6" s="9"/>
      <c r="U6" s="9"/>
      <c r="V6" s="9"/>
      <c r="W6" s="9"/>
      <c r="X6" s="9"/>
      <c r="Y6" s="9"/>
      <c r="Z6" s="9"/>
    </row>
    <row r="7" spans="1:26" ht="15" x14ac:dyDescent="0.2">
      <c r="A7" s="52" t="s">
        <v>33</v>
      </c>
      <c r="B7" s="52"/>
      <c r="C7" s="52"/>
      <c r="D7" s="52"/>
      <c r="E7" s="9"/>
      <c r="F7" s="9"/>
      <c r="G7" s="9"/>
      <c r="H7" s="9"/>
      <c r="I7" s="9"/>
      <c r="J7" s="9"/>
      <c r="K7" s="9"/>
      <c r="L7" s="9"/>
      <c r="M7" s="9"/>
      <c r="N7" s="9"/>
      <c r="O7" s="9"/>
      <c r="P7" s="9"/>
      <c r="Q7" s="9"/>
      <c r="R7" s="9"/>
      <c r="S7" s="9"/>
      <c r="T7" s="9"/>
      <c r="U7" s="9"/>
      <c r="V7" s="9"/>
      <c r="W7" s="9"/>
      <c r="X7" s="9"/>
      <c r="Y7" s="9"/>
      <c r="Z7" s="9"/>
    </row>
    <row r="8" spans="1:26" ht="215.25" customHeight="1" x14ac:dyDescent="0.2">
      <c r="A8" s="53" t="s">
        <v>113</v>
      </c>
      <c r="B8" s="53"/>
      <c r="C8" s="53"/>
      <c r="D8" s="53"/>
      <c r="E8" s="9"/>
      <c r="F8" s="9"/>
      <c r="G8" s="9"/>
      <c r="H8" s="9"/>
      <c r="I8" s="9"/>
      <c r="J8" s="9"/>
      <c r="K8" s="9"/>
      <c r="L8" s="9"/>
      <c r="M8" s="9"/>
      <c r="N8" s="9"/>
      <c r="O8" s="9"/>
      <c r="P8" s="9"/>
      <c r="Q8" s="9"/>
      <c r="R8" s="9"/>
      <c r="S8" s="9"/>
      <c r="T8" s="9"/>
      <c r="U8" s="9"/>
      <c r="V8" s="9"/>
      <c r="W8" s="9"/>
      <c r="X8" s="9"/>
      <c r="Y8" s="9"/>
      <c r="Z8" s="9"/>
    </row>
    <row r="9" spans="1:26" ht="15" x14ac:dyDescent="0.2">
      <c r="A9" s="61" t="s">
        <v>1</v>
      </c>
      <c r="B9" s="61"/>
      <c r="C9" s="61"/>
      <c r="D9" s="61"/>
      <c r="E9" s="9"/>
      <c r="F9" s="9"/>
      <c r="G9" s="9"/>
      <c r="H9" s="9"/>
      <c r="I9" s="9"/>
      <c r="J9" s="9"/>
      <c r="K9" s="9"/>
      <c r="L9" s="9"/>
      <c r="M9" s="9"/>
      <c r="N9" s="9"/>
      <c r="O9" s="9"/>
      <c r="P9" s="9"/>
      <c r="Q9" s="9"/>
      <c r="R9" s="9"/>
      <c r="S9" s="9"/>
      <c r="T9" s="9"/>
      <c r="U9" s="9"/>
      <c r="V9" s="9"/>
      <c r="W9" s="9"/>
      <c r="X9" s="9"/>
      <c r="Y9" s="9"/>
      <c r="Z9" s="9"/>
    </row>
    <row r="10" spans="1:26" ht="143.25" customHeight="1" x14ac:dyDescent="0.2">
      <c r="A10" s="53" t="s">
        <v>114</v>
      </c>
      <c r="B10" s="53"/>
      <c r="C10" s="53"/>
      <c r="D10" s="53"/>
      <c r="E10" s="9"/>
      <c r="F10" s="9"/>
      <c r="G10" s="9"/>
      <c r="H10" s="9"/>
      <c r="I10" s="9"/>
      <c r="J10" s="9"/>
      <c r="K10" s="9"/>
      <c r="L10" s="9"/>
      <c r="M10" s="9"/>
      <c r="N10" s="9"/>
      <c r="O10" s="9"/>
      <c r="P10" s="9"/>
      <c r="Q10" s="9"/>
      <c r="R10" s="9"/>
      <c r="S10" s="9"/>
      <c r="T10" s="9"/>
      <c r="U10" s="9"/>
      <c r="V10" s="9"/>
      <c r="W10" s="9"/>
      <c r="X10" s="9"/>
      <c r="Y10" s="9"/>
      <c r="Z10" s="9"/>
    </row>
    <row r="11" spans="1:26" ht="15" x14ac:dyDescent="0.2">
      <c r="A11" s="9"/>
      <c r="B11" s="11" t="s">
        <v>36</v>
      </c>
      <c r="C11" s="12" t="s">
        <v>37</v>
      </c>
      <c r="D11" s="26"/>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13" t="str">
        <f>HYPERLINK("https://www.k-5mathteachingresources.com/support-files/changes-changes.pdf","K.G.A.1 - Changes, Changes")</f>
        <v>K.G.A.1 - Changes, Changes</v>
      </c>
      <c r="C12" s="30" t="s">
        <v>38</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HYPERLINK("https://www.k-5mathteachingresources.com/support-files/pattern-block-barrier-game.pdf","K.G.A.1 - Pattern Block Barrier Game")</f>
        <v>K.G.A.1 - Pattern Block Barrier Game</v>
      </c>
      <c r="C13" s="30" t="s">
        <v>38</v>
      </c>
      <c r="D13" s="27"/>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HYPERLINK("https://www.k-5mathteachingresources.com/support-files/the-shape-of-things.pdf","K.G.A.1 - The Shape of Things")</f>
        <v>K.G.A.1 - The Shape of Things</v>
      </c>
      <c r="C14" s="30" t="s">
        <v>38</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5" x14ac:dyDescent="0.25">
      <c r="A18" s="56" t="s">
        <v>129</v>
      </c>
      <c r="B18" s="56"/>
      <c r="C18" s="56"/>
      <c r="D18" s="56"/>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4.25"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ht="14.25"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ht="14.25" x14ac:dyDescent="0.2">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sheetData>
  <mergeCells count="6">
    <mergeCell ref="A18:D18"/>
    <mergeCell ref="B4:B6"/>
    <mergeCell ref="A7:D7"/>
    <mergeCell ref="A8:D8"/>
    <mergeCell ref="A9:D9"/>
    <mergeCell ref="A10:D10"/>
  </mergeCells>
  <hyperlinks>
    <hyperlink ref="C12" r:id="rId1" xr:uid="{00000000-0004-0000-1200-000000000000}"/>
    <hyperlink ref="C13" r:id="rId2" xr:uid="{00000000-0004-0000-1200-000001000000}"/>
    <hyperlink ref="C14" r:id="rId3" xr:uid="{00000000-0004-0000-1200-000002000000}"/>
    <hyperlink ref="A18:D18" location="'Intro to K Standards'!A1" display="Return to Intro Page" xr:uid="{B60421DD-562F-458E-88DD-60C119006973}"/>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05"/>
  <sheetViews>
    <sheetView topLeftCell="A7" workbookViewId="0">
      <selection activeCell="B4" sqref="B4"/>
    </sheetView>
  </sheetViews>
  <sheetFormatPr defaultRowHeight="15.75" customHeight="1" x14ac:dyDescent="0.2"/>
  <cols>
    <col min="1" max="1" width="35.125" customWidth="1"/>
    <col min="2" max="2" width="37.625" customWidth="1"/>
    <col min="3" max="3" width="35.625" customWidth="1"/>
    <col min="4" max="4" width="34.5" customWidth="1"/>
    <col min="5" max="1024" width="13.375" customWidth="1"/>
  </cols>
  <sheetData>
    <row r="1" spans="1:27" ht="15" x14ac:dyDescent="0.2">
      <c r="A1" s="7"/>
      <c r="B1" s="8" t="s">
        <v>26</v>
      </c>
      <c r="C1" s="7"/>
      <c r="D1" s="7"/>
      <c r="E1" s="9"/>
      <c r="F1" s="9"/>
      <c r="G1" s="9"/>
      <c r="H1" s="9"/>
      <c r="I1" s="9"/>
      <c r="J1" s="9"/>
      <c r="K1" s="9"/>
      <c r="L1" s="9"/>
      <c r="M1" s="9"/>
      <c r="N1" s="9"/>
      <c r="O1" s="9"/>
      <c r="P1" s="9"/>
      <c r="Q1" s="9"/>
      <c r="R1" s="9"/>
      <c r="S1" s="9"/>
      <c r="T1" s="9"/>
      <c r="U1" s="9"/>
      <c r="V1" s="9"/>
      <c r="W1" s="9"/>
      <c r="X1" s="9"/>
      <c r="Y1" s="9"/>
      <c r="Z1" s="9"/>
      <c r="AA1" s="9"/>
    </row>
    <row r="2" spans="1:27" ht="25.5" x14ac:dyDescent="0.2">
      <c r="A2" s="7"/>
      <c r="B2" s="10" t="s">
        <v>27</v>
      </c>
      <c r="C2" s="7"/>
      <c r="D2" s="7"/>
      <c r="E2" s="9"/>
      <c r="F2" s="9"/>
      <c r="G2" s="9"/>
      <c r="H2" s="9"/>
      <c r="I2" s="9"/>
      <c r="J2" s="9"/>
      <c r="K2" s="9"/>
      <c r="L2" s="9"/>
      <c r="M2" s="9"/>
      <c r="N2" s="9"/>
      <c r="O2" s="9"/>
      <c r="P2" s="9"/>
      <c r="Q2" s="9"/>
      <c r="R2" s="9"/>
      <c r="S2" s="9"/>
      <c r="T2" s="9"/>
      <c r="U2" s="9"/>
      <c r="V2" s="9"/>
      <c r="W2" s="9"/>
      <c r="X2" s="9"/>
      <c r="Y2" s="9"/>
      <c r="Z2" s="9"/>
      <c r="AA2" s="9"/>
    </row>
    <row r="3" spans="1:27" thickBot="1" x14ac:dyDescent="0.25">
      <c r="A3" s="8" t="s">
        <v>28</v>
      </c>
      <c r="B3" s="8" t="s">
        <v>29</v>
      </c>
      <c r="C3" s="8" t="s">
        <v>30</v>
      </c>
      <c r="D3" s="7"/>
      <c r="E3" s="9"/>
      <c r="F3" s="9"/>
      <c r="G3" s="9"/>
      <c r="H3" s="9"/>
      <c r="I3" s="9"/>
      <c r="J3" s="9"/>
      <c r="K3" s="9"/>
      <c r="L3" s="9"/>
      <c r="M3" s="9"/>
      <c r="N3" s="9"/>
      <c r="O3" s="9"/>
      <c r="P3" s="9"/>
      <c r="Q3" s="9"/>
      <c r="R3" s="9"/>
      <c r="S3" s="9"/>
      <c r="T3" s="9"/>
      <c r="U3" s="9"/>
      <c r="V3" s="9"/>
      <c r="W3" s="9"/>
      <c r="X3" s="9"/>
      <c r="Y3" s="9"/>
      <c r="Z3" s="9"/>
      <c r="AA3" s="9"/>
    </row>
    <row r="4" spans="1:27" ht="128.25" thickBot="1" x14ac:dyDescent="0.25">
      <c r="A4" s="42" t="s">
        <v>130</v>
      </c>
      <c r="B4" s="9" t="s">
        <v>31</v>
      </c>
      <c r="C4" s="9" t="s">
        <v>32</v>
      </c>
      <c r="D4" s="9"/>
      <c r="E4" s="9"/>
      <c r="F4" s="9"/>
      <c r="G4" s="9"/>
      <c r="H4" s="9"/>
      <c r="I4" s="9"/>
      <c r="J4" s="9"/>
      <c r="K4" s="9"/>
      <c r="L4" s="9"/>
      <c r="M4" s="9"/>
      <c r="N4" s="9"/>
      <c r="O4" s="9"/>
      <c r="P4" s="9"/>
      <c r="Q4" s="9"/>
      <c r="R4" s="9"/>
      <c r="S4" s="9"/>
      <c r="T4" s="9"/>
      <c r="U4" s="9"/>
      <c r="V4" s="9"/>
      <c r="W4" s="9"/>
      <c r="X4" s="9"/>
      <c r="Y4" s="9"/>
      <c r="Z4" s="9"/>
      <c r="AA4" s="9"/>
    </row>
    <row r="5" spans="1:27" ht="141" thickBot="1" x14ac:dyDescent="0.25">
      <c r="A5" s="43" t="s">
        <v>131</v>
      </c>
      <c r="B5" s="9"/>
      <c r="C5" s="9"/>
      <c r="D5" s="9"/>
      <c r="E5" s="9"/>
      <c r="F5" s="9"/>
      <c r="G5" s="9"/>
      <c r="H5" s="9"/>
      <c r="I5" s="9"/>
      <c r="J5" s="9"/>
      <c r="K5" s="9"/>
      <c r="L5" s="9"/>
      <c r="M5" s="9"/>
      <c r="N5" s="9"/>
      <c r="O5" s="9"/>
      <c r="P5" s="9"/>
      <c r="Q5" s="9"/>
      <c r="R5" s="9"/>
      <c r="S5" s="9"/>
      <c r="T5" s="9"/>
      <c r="U5" s="9"/>
      <c r="V5" s="9"/>
      <c r="W5" s="9"/>
      <c r="X5" s="9"/>
      <c r="Y5" s="9"/>
      <c r="Z5" s="9"/>
      <c r="AA5" s="9"/>
    </row>
    <row r="6" spans="1:27" ht="15" x14ac:dyDescent="0.2">
      <c r="A6" s="52" t="s">
        <v>33</v>
      </c>
      <c r="B6" s="52"/>
      <c r="C6" s="52"/>
      <c r="D6" s="52"/>
      <c r="E6" s="9"/>
      <c r="F6" s="9"/>
      <c r="G6" s="9"/>
      <c r="H6" s="9"/>
      <c r="I6" s="9"/>
      <c r="J6" s="9"/>
      <c r="K6" s="9"/>
      <c r="L6" s="9"/>
      <c r="M6" s="9"/>
      <c r="N6" s="9"/>
      <c r="O6" s="9"/>
      <c r="P6" s="9"/>
      <c r="Q6" s="9"/>
      <c r="R6" s="9"/>
      <c r="S6" s="9"/>
      <c r="T6" s="9"/>
      <c r="U6" s="9"/>
      <c r="V6" s="9"/>
      <c r="W6" s="9"/>
      <c r="X6" s="9"/>
      <c r="Y6" s="9"/>
      <c r="Z6" s="9"/>
      <c r="AA6" s="9"/>
    </row>
    <row r="7" spans="1:27" ht="42" customHeight="1" x14ac:dyDescent="0.2">
      <c r="A7" s="53" t="s">
        <v>34</v>
      </c>
      <c r="B7" s="53"/>
      <c r="C7" s="53"/>
      <c r="D7" s="53"/>
      <c r="E7" s="9"/>
      <c r="F7" s="9"/>
      <c r="G7" s="9"/>
      <c r="H7" s="9"/>
      <c r="I7" s="9"/>
      <c r="J7" s="9"/>
      <c r="K7" s="9"/>
      <c r="L7" s="9"/>
      <c r="M7" s="9"/>
      <c r="N7" s="9"/>
      <c r="O7" s="9"/>
      <c r="P7" s="9"/>
      <c r="Q7" s="9"/>
      <c r="R7" s="9"/>
      <c r="S7" s="9"/>
      <c r="T7" s="9"/>
      <c r="U7" s="9"/>
      <c r="V7" s="9"/>
      <c r="W7" s="9"/>
      <c r="X7" s="9"/>
      <c r="Y7" s="9"/>
      <c r="Z7" s="9"/>
      <c r="AA7" s="9"/>
    </row>
    <row r="8" spans="1:27" ht="15" x14ac:dyDescent="0.2">
      <c r="A8" s="54" t="s">
        <v>1</v>
      </c>
      <c r="B8" s="54"/>
      <c r="C8" s="54"/>
      <c r="D8" s="54"/>
      <c r="E8" s="9"/>
      <c r="F8" s="9"/>
      <c r="G8" s="9"/>
      <c r="H8" s="9"/>
      <c r="I8" s="9"/>
      <c r="J8" s="9"/>
      <c r="K8" s="9"/>
      <c r="L8" s="9"/>
      <c r="M8" s="9"/>
      <c r="N8" s="9"/>
      <c r="O8" s="9"/>
      <c r="P8" s="9"/>
      <c r="Q8" s="9"/>
      <c r="R8" s="9"/>
      <c r="S8" s="9"/>
      <c r="T8" s="9"/>
      <c r="U8" s="9"/>
      <c r="V8" s="9"/>
      <c r="W8" s="9"/>
      <c r="X8" s="9"/>
      <c r="Y8" s="9"/>
      <c r="Z8" s="9"/>
      <c r="AA8" s="9"/>
    </row>
    <row r="9" spans="1:27" ht="142.5" customHeight="1" x14ac:dyDescent="0.2">
      <c r="A9" s="55" t="s">
        <v>35</v>
      </c>
      <c r="B9" s="55"/>
      <c r="C9" s="55"/>
      <c r="D9" s="55"/>
      <c r="E9" s="9"/>
      <c r="F9" s="9"/>
      <c r="G9" s="9"/>
      <c r="H9" s="9"/>
      <c r="I9" s="9"/>
      <c r="J9" s="9"/>
      <c r="K9" s="9"/>
      <c r="L9" s="9"/>
      <c r="M9" s="9"/>
      <c r="N9" s="9"/>
      <c r="O9" s="9"/>
      <c r="P9" s="9"/>
      <c r="Q9" s="9"/>
      <c r="R9" s="9"/>
      <c r="S9" s="9"/>
      <c r="T9" s="9"/>
      <c r="U9" s="9"/>
      <c r="V9" s="9"/>
      <c r="W9" s="9"/>
      <c r="X9" s="9"/>
      <c r="Y9" s="9"/>
      <c r="Z9" s="9"/>
      <c r="AA9" s="9"/>
    </row>
    <row r="10" spans="1:27" ht="15" x14ac:dyDescent="0.2">
      <c r="A10" s="9"/>
      <c r="B10" s="11" t="s">
        <v>36</v>
      </c>
      <c r="C10" s="12" t="s">
        <v>37</v>
      </c>
      <c r="D10" s="9"/>
      <c r="E10" s="9"/>
      <c r="F10" s="9"/>
      <c r="G10" s="9"/>
      <c r="H10" s="9"/>
      <c r="I10" s="9"/>
      <c r="J10" s="9"/>
      <c r="K10" s="9"/>
      <c r="L10" s="9"/>
      <c r="M10" s="9"/>
      <c r="N10" s="9"/>
      <c r="O10" s="9"/>
      <c r="P10" s="9"/>
      <c r="Q10" s="9"/>
      <c r="R10" s="9"/>
      <c r="S10" s="9"/>
      <c r="T10" s="9"/>
      <c r="U10" s="9"/>
      <c r="V10" s="9"/>
      <c r="W10" s="9"/>
      <c r="X10" s="9"/>
      <c r="Y10" s="9"/>
      <c r="Z10" s="9"/>
      <c r="AA10" s="9"/>
    </row>
    <row r="11" spans="1:27" ht="14.25" x14ac:dyDescent="0.2">
      <c r="A11" s="9"/>
      <c r="B11" s="13" t="str">
        <f>HYPERLINK("https://www.k-5mathteachingresources.com/support-files/annos-counting-book.pdf","K.CC.A.1 - Anno's Counting Book")</f>
        <v>K.CC.A.1 - Anno's Counting Book</v>
      </c>
      <c r="C11" s="13" t="s">
        <v>38</v>
      </c>
      <c r="D11" s="9"/>
      <c r="E11" s="9"/>
      <c r="F11" s="9"/>
      <c r="G11" s="9"/>
      <c r="H11" s="9"/>
      <c r="I11" s="9"/>
      <c r="J11" s="9"/>
      <c r="K11" s="9"/>
      <c r="L11" s="9"/>
      <c r="M11" s="9"/>
      <c r="N11" s="9"/>
      <c r="O11" s="9"/>
      <c r="P11" s="9"/>
      <c r="Q11" s="9"/>
      <c r="R11" s="9"/>
      <c r="S11" s="9"/>
      <c r="T11" s="9"/>
      <c r="U11" s="9"/>
      <c r="V11" s="9"/>
      <c r="W11" s="9"/>
      <c r="X11" s="9"/>
      <c r="Y11" s="9"/>
      <c r="Z11" s="9"/>
      <c r="AA11" s="9"/>
    </row>
    <row r="12" spans="1:27" ht="14.25" x14ac:dyDescent="0.2">
      <c r="A12" s="9"/>
      <c r="B12" s="13" t="str">
        <f>HYPERLINK("https://www.illustrativemathematics.org/content-standards/K/CC/A/1/tasks/448","K.CC.A.1-Assessing Counting Sequences")</f>
        <v>K.CC.A.1-Assessing Counting Sequences</v>
      </c>
      <c r="C12" s="13" t="s">
        <v>39</v>
      </c>
      <c r="D12" s="9"/>
      <c r="E12" s="9"/>
      <c r="F12" s="9"/>
      <c r="G12" s="9"/>
      <c r="H12" s="9"/>
      <c r="I12" s="9"/>
      <c r="J12" s="9"/>
      <c r="K12" s="9"/>
      <c r="L12" s="9"/>
      <c r="M12" s="9"/>
      <c r="N12" s="9"/>
      <c r="O12" s="9"/>
      <c r="P12" s="9"/>
      <c r="Q12" s="9"/>
      <c r="R12" s="9"/>
      <c r="S12" s="9"/>
      <c r="T12" s="9"/>
      <c r="U12" s="9"/>
      <c r="V12" s="9"/>
      <c r="W12" s="9"/>
      <c r="X12" s="9"/>
      <c r="Y12" s="9"/>
      <c r="Z12" s="9"/>
      <c r="AA12" s="9"/>
    </row>
    <row r="13" spans="1:27" ht="14.25" x14ac:dyDescent="0.2">
      <c r="A13" s="9"/>
      <c r="B13" s="13" t="str">
        <f>HYPERLINK("https://www.k-5mathteachingresources.com/support-files/counting-cards-set-1.pdf","K.CC.A.1 - Counting Cards")</f>
        <v>K.CC.A.1 - Counting Cards</v>
      </c>
      <c r="C13" s="13" t="s">
        <v>38</v>
      </c>
      <c r="D13" s="9"/>
      <c r="E13" s="9"/>
      <c r="F13" s="9"/>
      <c r="G13" s="9"/>
      <c r="H13" s="9"/>
      <c r="I13" s="9"/>
      <c r="J13" s="9"/>
      <c r="K13" s="9"/>
      <c r="L13" s="9"/>
      <c r="M13" s="9"/>
      <c r="N13" s="9"/>
      <c r="O13" s="9"/>
      <c r="P13" s="9"/>
      <c r="Q13" s="9"/>
      <c r="R13" s="9"/>
      <c r="S13" s="9"/>
      <c r="T13" s="9"/>
      <c r="U13" s="9"/>
      <c r="V13" s="9"/>
      <c r="W13" s="9"/>
      <c r="X13" s="9"/>
      <c r="Y13" s="9"/>
      <c r="Z13" s="9"/>
      <c r="AA13" s="9"/>
    </row>
    <row r="14" spans="1:27" ht="25.5" x14ac:dyDescent="0.2">
      <c r="A14" s="9"/>
      <c r="B14" s="13" t="str">
        <f>HYPERLINK("https://achievethecore.org/content/upload/Grade%20K%20EngageNY%20lesson%20-%20count%2010%20objects%20final02.03.15.pdf","K.CC.A.1 - Count 10 Objects Within Counts of 10-20 Objects")</f>
        <v>K.CC.A.1 - Count 10 Objects Within Counts of 10-20 Objects</v>
      </c>
      <c r="C14" s="13" t="s">
        <v>40</v>
      </c>
      <c r="D14" s="9"/>
      <c r="E14" s="9"/>
      <c r="F14" s="9"/>
      <c r="G14" s="9"/>
      <c r="H14" s="9"/>
      <c r="I14" s="9"/>
      <c r="J14" s="9"/>
      <c r="K14" s="9"/>
      <c r="L14" s="9"/>
      <c r="M14" s="9"/>
      <c r="N14" s="9"/>
      <c r="O14" s="9"/>
      <c r="P14" s="9"/>
      <c r="Q14" s="9"/>
      <c r="R14" s="9"/>
      <c r="S14" s="9"/>
      <c r="T14" s="9"/>
      <c r="U14" s="9"/>
      <c r="V14" s="9"/>
      <c r="W14" s="9"/>
      <c r="X14" s="9"/>
      <c r="Y14" s="9"/>
      <c r="Z14" s="9"/>
      <c r="AA14" s="9"/>
    </row>
    <row r="15" spans="1:27" ht="14.25" x14ac:dyDescent="0.2">
      <c r="A15" s="9"/>
      <c r="B15" s="13" t="str">
        <f>HYPERLINK("https://www.illustrativemathematics.org/content-standards/K/CC/A/1/tasks/359","K.CC.A.1-Counting Circles")</f>
        <v>K.CC.A.1-Counting Circles</v>
      </c>
      <c r="C15" s="13" t="s">
        <v>39</v>
      </c>
      <c r="D15" s="9"/>
      <c r="E15" s="9"/>
      <c r="F15" s="9"/>
      <c r="G15" s="9"/>
      <c r="H15" s="9"/>
      <c r="I15" s="9"/>
      <c r="J15" s="9"/>
      <c r="K15" s="9"/>
      <c r="L15" s="9"/>
      <c r="M15" s="9"/>
      <c r="N15" s="9"/>
      <c r="O15" s="9"/>
      <c r="P15" s="9"/>
      <c r="Q15" s="9"/>
      <c r="R15" s="9"/>
      <c r="S15" s="9"/>
      <c r="T15" s="9"/>
      <c r="U15" s="9"/>
      <c r="V15" s="9"/>
      <c r="W15" s="9"/>
      <c r="X15" s="9"/>
      <c r="Y15" s="9"/>
      <c r="Z15" s="9"/>
      <c r="AA15" s="9"/>
    </row>
    <row r="16" spans="1:27" ht="14.25" x14ac:dyDescent="0.2">
      <c r="A16" s="9"/>
      <c r="B16" s="13" t="str">
        <f>HYPERLINK("https://www.illustrativemathematics.org/content-standards/K/CC/A/1/tasks/360","K.CC.A.1-Choral Counting")</f>
        <v>K.CC.A.1-Choral Counting</v>
      </c>
      <c r="C16" s="13" t="s">
        <v>39</v>
      </c>
      <c r="D16" s="9"/>
      <c r="E16" s="9"/>
      <c r="F16" s="9"/>
      <c r="G16" s="9"/>
      <c r="H16" s="9"/>
      <c r="I16" s="9"/>
      <c r="J16" s="9"/>
      <c r="K16" s="9"/>
      <c r="L16" s="9"/>
      <c r="M16" s="9"/>
      <c r="N16" s="9"/>
      <c r="O16" s="9"/>
      <c r="P16" s="9"/>
      <c r="Q16" s="9"/>
      <c r="R16" s="9"/>
      <c r="S16" s="9"/>
      <c r="T16" s="9"/>
      <c r="U16" s="9"/>
      <c r="V16" s="9"/>
      <c r="W16" s="9"/>
      <c r="X16" s="9"/>
      <c r="Y16" s="9"/>
      <c r="Z16" s="9"/>
      <c r="AA16" s="9"/>
    </row>
    <row r="17" spans="1:27" ht="14.25" x14ac:dyDescent="0.2">
      <c r="A17" s="9"/>
      <c r="B17" s="13" t="str">
        <f>HYPERLINK("https://www.illustrativemathematics.org/content-standards/K/CC/A/1/tasks/754","K.CC.A.1-Counting by Tens")</f>
        <v>K.CC.A.1-Counting by Tens</v>
      </c>
      <c r="C17" s="13" t="s">
        <v>39</v>
      </c>
      <c r="D17" s="9"/>
      <c r="E17" s="9"/>
      <c r="F17" s="9"/>
      <c r="G17" s="9"/>
      <c r="H17" s="9"/>
      <c r="I17" s="9"/>
      <c r="J17" s="9"/>
      <c r="K17" s="9"/>
      <c r="L17" s="9"/>
      <c r="M17" s="9"/>
      <c r="N17" s="9"/>
      <c r="O17" s="9"/>
      <c r="P17" s="9"/>
      <c r="Q17" s="9"/>
      <c r="R17" s="9"/>
      <c r="S17" s="9"/>
      <c r="T17" s="9"/>
      <c r="U17" s="9"/>
      <c r="V17" s="9"/>
      <c r="W17" s="9"/>
      <c r="X17" s="9"/>
      <c r="Y17" s="9"/>
      <c r="Z17" s="9"/>
      <c r="AA17" s="9"/>
    </row>
    <row r="18" spans="1:27" ht="14.25" x14ac:dyDescent="0.2">
      <c r="A18" s="9"/>
      <c r="B18" s="13" t="str">
        <f>HYPERLINK("https://www.k-5mathteachingresources.com/support-files/number-puzzles-1-20.pdf","K.CC.A.1 - Number Puzzles")</f>
        <v>K.CC.A.1 - Number Puzzles</v>
      </c>
      <c r="C18" s="13" t="s">
        <v>38</v>
      </c>
      <c r="D18" s="9"/>
      <c r="E18" s="9"/>
      <c r="F18" s="9"/>
      <c r="G18" s="9"/>
      <c r="H18" s="9"/>
      <c r="I18" s="9"/>
      <c r="J18" s="9"/>
      <c r="K18" s="9"/>
      <c r="L18" s="9"/>
      <c r="M18" s="9"/>
      <c r="N18" s="9"/>
      <c r="O18" s="9"/>
      <c r="P18" s="9"/>
      <c r="Q18" s="9"/>
      <c r="R18" s="9"/>
      <c r="S18" s="9"/>
      <c r="T18" s="9"/>
      <c r="U18" s="9"/>
      <c r="V18" s="9"/>
      <c r="W18" s="9"/>
      <c r="X18" s="9"/>
      <c r="Y18" s="9"/>
      <c r="Z18" s="9"/>
      <c r="AA18" s="9"/>
    </row>
    <row r="19" spans="1:27" ht="14.25" x14ac:dyDescent="0.2">
      <c r="A19" s="9"/>
      <c r="B19" s="13" t="str">
        <f>HYPERLINK("https://gfletchy.com/dotty/","K.CC.A.1- 3 Act Task- Dotty")</f>
        <v>K.CC.A.1- 3 Act Task- Dotty</v>
      </c>
      <c r="C19" s="13" t="s">
        <v>41</v>
      </c>
      <c r="D19" s="9"/>
      <c r="E19" s="9"/>
      <c r="F19" s="9"/>
      <c r="G19" s="9"/>
      <c r="H19" s="9"/>
      <c r="I19" s="9"/>
      <c r="J19" s="9"/>
      <c r="K19" s="9"/>
      <c r="L19" s="9"/>
      <c r="M19" s="9"/>
      <c r="N19" s="9"/>
      <c r="O19" s="9"/>
      <c r="P19" s="9"/>
      <c r="Q19" s="9"/>
      <c r="R19" s="9"/>
      <c r="S19" s="9"/>
      <c r="T19" s="9"/>
      <c r="U19" s="9"/>
      <c r="V19" s="9"/>
      <c r="W19" s="9"/>
      <c r="X19" s="9"/>
      <c r="Y19" s="9"/>
      <c r="Z19" s="9"/>
      <c r="AA19" s="9"/>
    </row>
    <row r="20" spans="1:27" ht="14.25" x14ac:dyDescent="0.2">
      <c r="A20" s="9"/>
      <c r="B20" s="13" t="str">
        <f>HYPERLINK("https://gfletchy.com/share-the-love/","K.CC.A.1 - 3 Act Task- Share the Love")</f>
        <v>K.CC.A.1 - 3 Act Task- Share the Love</v>
      </c>
      <c r="C20" s="13" t="s">
        <v>41</v>
      </c>
      <c r="D20" s="9"/>
      <c r="E20" s="9"/>
      <c r="F20" s="9"/>
      <c r="G20" s="9"/>
      <c r="H20" s="9"/>
      <c r="I20" s="9"/>
      <c r="J20" s="9"/>
      <c r="K20" s="9"/>
      <c r="L20" s="9"/>
      <c r="M20" s="9"/>
      <c r="N20" s="9"/>
      <c r="O20" s="9"/>
      <c r="P20" s="9"/>
      <c r="Q20" s="9"/>
      <c r="R20" s="9"/>
      <c r="S20" s="9"/>
      <c r="T20" s="9"/>
      <c r="U20" s="9"/>
      <c r="V20" s="9"/>
      <c r="W20" s="9"/>
      <c r="X20" s="9"/>
      <c r="Y20" s="9"/>
      <c r="Z20" s="9"/>
      <c r="AA20" s="9"/>
    </row>
    <row r="21" spans="1:27" ht="14.25" x14ac:dyDescent="0.2">
      <c r="A21" s="9"/>
      <c r="B21" s="13" t="str">
        <f>HYPERLINK("https://gfletchy.com/the-candyman/","K.CC.A.1- 3 Act Task - The Candyman")</f>
        <v>K.CC.A.1- 3 Act Task - The Candyman</v>
      </c>
      <c r="C21" s="13" t="s">
        <v>41</v>
      </c>
      <c r="D21" s="9"/>
      <c r="E21" s="9"/>
      <c r="F21" s="9"/>
      <c r="G21" s="9"/>
      <c r="H21" s="9"/>
      <c r="I21" s="9"/>
      <c r="J21" s="9"/>
      <c r="K21" s="9"/>
      <c r="L21" s="9"/>
      <c r="M21" s="9"/>
      <c r="N21" s="9"/>
      <c r="O21" s="9"/>
      <c r="P21" s="9"/>
      <c r="Q21" s="9"/>
      <c r="R21" s="9"/>
      <c r="S21" s="9"/>
      <c r="T21" s="9"/>
      <c r="U21" s="9"/>
      <c r="V21" s="9"/>
      <c r="W21" s="9"/>
      <c r="X21" s="9"/>
      <c r="Y21" s="9"/>
      <c r="Z21" s="9"/>
      <c r="AA21" s="9"/>
    </row>
    <row r="22" spans="1:27"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c r="AA22" s="9"/>
    </row>
    <row r="23" spans="1:27"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c r="AA23" s="9"/>
    </row>
    <row r="24" spans="1:27" ht="15" x14ac:dyDescent="0.25">
      <c r="A24" s="56" t="s">
        <v>129</v>
      </c>
      <c r="B24" s="56"/>
      <c r="C24" s="56"/>
      <c r="D24" s="56"/>
      <c r="E24" s="9"/>
      <c r="F24" s="9"/>
      <c r="G24" s="9"/>
      <c r="H24" s="9"/>
      <c r="I24" s="9"/>
      <c r="J24" s="9"/>
      <c r="K24" s="9"/>
      <c r="L24" s="9"/>
      <c r="M24" s="9"/>
      <c r="N24" s="9"/>
      <c r="O24" s="9"/>
      <c r="P24" s="9"/>
      <c r="Q24" s="9"/>
      <c r="R24" s="9"/>
      <c r="S24" s="9"/>
      <c r="T24" s="9"/>
      <c r="U24" s="9"/>
      <c r="V24" s="9"/>
      <c r="W24" s="9"/>
      <c r="X24" s="9"/>
      <c r="Y24" s="9"/>
      <c r="Z24" s="9"/>
      <c r="AA24" s="9"/>
    </row>
    <row r="25" spans="1:27"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c r="AA25" s="9"/>
    </row>
    <row r="26" spans="1:27"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c r="AA26" s="9"/>
    </row>
    <row r="27" spans="1:27"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c r="AA27" s="9"/>
    </row>
    <row r="28" spans="1:27"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c r="AA28" s="9"/>
    </row>
    <row r="29" spans="1:27"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c r="AA29" s="9"/>
    </row>
    <row r="30" spans="1:27"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c r="AA30" s="9"/>
    </row>
    <row r="31" spans="1:27"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c r="AA31" s="9"/>
    </row>
    <row r="32" spans="1:27"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c r="AA32" s="9"/>
    </row>
    <row r="33" spans="1:27"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c r="AA33" s="9"/>
    </row>
    <row r="34" spans="1:27"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c r="AA34" s="9"/>
    </row>
    <row r="35" spans="1:27"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c r="AA35" s="9"/>
    </row>
    <row r="36" spans="1:27"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c r="AA36" s="9"/>
    </row>
    <row r="37" spans="1:27"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c r="AA37" s="9"/>
    </row>
    <row r="38" spans="1:27"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c r="AA38" s="9"/>
    </row>
    <row r="39" spans="1:27"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c r="AA54" s="9"/>
    </row>
    <row r="55" spans="1:27"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c r="AA55" s="9"/>
    </row>
    <row r="56" spans="1:27"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c r="AA56" s="9"/>
    </row>
    <row r="57" spans="1:27"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c r="AA57" s="9"/>
    </row>
    <row r="58" spans="1:27"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c r="AA58" s="9"/>
    </row>
    <row r="59" spans="1:27"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c r="AA59" s="9"/>
    </row>
    <row r="60" spans="1:27"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c r="AA60" s="9"/>
    </row>
    <row r="61" spans="1:27"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c r="AA61" s="9"/>
    </row>
    <row r="62" spans="1:27"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c r="AA62" s="9"/>
    </row>
    <row r="63" spans="1:27"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c r="AA63" s="9"/>
    </row>
    <row r="64" spans="1:27"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c r="AA64" s="9"/>
    </row>
    <row r="65" spans="1:27"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c r="AA65" s="9"/>
    </row>
    <row r="66" spans="1:27"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c r="AA66" s="9"/>
    </row>
    <row r="67" spans="1:27"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c r="AA67" s="9"/>
    </row>
    <row r="68" spans="1:27"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c r="AA68" s="9"/>
    </row>
    <row r="69" spans="1:27"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c r="AA69" s="9"/>
    </row>
    <row r="70" spans="1:27"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c r="AA70" s="9"/>
    </row>
    <row r="71" spans="1:27"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c r="AA72" s="9"/>
    </row>
    <row r="73" spans="1:27"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c r="AA73" s="9"/>
    </row>
    <row r="74" spans="1:27"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c r="AA74" s="9"/>
    </row>
    <row r="75" spans="1:27"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c r="AA75" s="9"/>
    </row>
    <row r="76" spans="1:27"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c r="AA76" s="9"/>
    </row>
    <row r="77" spans="1:27"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c r="AA77" s="9"/>
    </row>
    <row r="78" spans="1:27"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c r="AA78" s="9"/>
    </row>
    <row r="79" spans="1:27"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c r="AA79" s="9"/>
    </row>
    <row r="80" spans="1:27"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c r="AA80" s="9"/>
    </row>
    <row r="81" spans="1:27"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c r="AA81" s="9"/>
    </row>
    <row r="82" spans="1:27"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c r="AA82" s="9"/>
    </row>
    <row r="83" spans="1:27"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c r="AA83" s="9"/>
    </row>
    <row r="84" spans="1:27"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c r="AA84" s="9"/>
    </row>
    <row r="85" spans="1:27"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c r="AA85" s="9"/>
    </row>
    <row r="86" spans="1:27"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c r="AA86" s="9"/>
    </row>
    <row r="87" spans="1:27"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c r="AA87" s="9"/>
    </row>
    <row r="88" spans="1:27"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c r="AA88" s="9"/>
    </row>
    <row r="89" spans="1:27"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c r="AA89" s="9"/>
    </row>
    <row r="90" spans="1:27"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c r="AA90" s="9"/>
    </row>
    <row r="91" spans="1:27"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c r="AA91" s="9"/>
    </row>
    <row r="92" spans="1:27"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c r="AA92" s="9"/>
    </row>
    <row r="93" spans="1:27"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c r="AA93" s="9"/>
    </row>
    <row r="94" spans="1:27"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c r="AA94" s="9"/>
    </row>
    <row r="95" spans="1:27"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c r="AA95" s="9"/>
    </row>
    <row r="96" spans="1:27"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c r="AA96" s="9"/>
    </row>
    <row r="97" spans="1:27"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c r="AA97" s="9"/>
    </row>
    <row r="98" spans="1:27"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c r="AA98" s="9"/>
    </row>
    <row r="99" spans="1:27"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c r="AA99" s="9"/>
    </row>
    <row r="100" spans="1:27"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row>
    <row r="101" spans="1:27"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row>
    <row r="102" spans="1:27"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row>
    <row r="103" spans="1:27"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row>
    <row r="104" spans="1:27"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row>
    <row r="105" spans="1:27"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row>
    <row r="106" spans="1:27"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row>
    <row r="107" spans="1:27"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row>
    <row r="108" spans="1:27"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row>
    <row r="109" spans="1:27"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row>
    <row r="110" spans="1:27"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row>
    <row r="111" spans="1:27"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row>
    <row r="112" spans="1:27"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row>
    <row r="113" spans="1:27"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row>
    <row r="114" spans="1:27"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row>
    <row r="115" spans="1:27"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1:27"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row>
    <row r="117" spans="1:27"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1:27"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1:27"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row>
    <row r="120" spans="1:27"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1:27"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1:27"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1:27"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1:27"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1:27"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1:27"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1:27"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1:27"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1:27"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1:27"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1:27"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1:27"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1:27"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1:27"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1:27"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1:27"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1:27"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1:27"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1:27"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1:27"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1:27"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1:27"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1:27"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1:27"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1:27"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1:27"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1:27"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1:27"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1:27"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1:27"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1:27"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1:27"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1:27"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1:27"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1:27"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1:27"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1:27"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1:27"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1:27"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1:27"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1:27"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1:27"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1:27"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1:27"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1:27"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1:27"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1:27"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1:27"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1:27"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1:27"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1:27"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1:27"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1:27"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1:27"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1:27"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1:27"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1:27"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1:27"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1:27"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1:27"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1:27"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1:27"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1:27"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1:27"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1:27"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1:27"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1:27"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1:27"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1:27"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1:27"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1:27"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1:27"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1:27"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1:27"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1:27"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1:27"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1:27"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1:27"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1:27"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1:27"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1:27"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1:27"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1:27"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1:27"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1:27"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1:27"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1:27"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1:27"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1:27"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1:27"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1:27"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1:27"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1:27"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1:27"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1:27"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1:27"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1:27"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1:27"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1:27"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1:27"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1:27"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1:27"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1:27"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1:27"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1:27"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1:27"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1:27"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1:27"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1:27"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1:27"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1:27"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1:27"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1:27"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1:27"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1:27"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1:27"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1:27"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1:27"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1:27"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1:27"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1:27"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1:27"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1:27"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1:27"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1:27"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1:27"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1:27"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1:27"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1:27"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1:27"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1:27"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1:27"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1:27"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1:27"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1:27"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1:27"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1:27"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1:27"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1:27"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1:27"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1:27"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1:27"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1:27"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1:27"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1:27"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1:27"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1:27"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1:27"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1:27"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1:27"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1:27"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1:27"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1:27"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1:27"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1:27"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1:27"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1:27"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1:27"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1:27"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1:27"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1:27"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1:27"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1:27"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1:27"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1:27"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1:27"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1:27"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1:27"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1:27"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1:27"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1:27"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1:27"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1:27"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1:27"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1:27"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1:27"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1:27"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1:27"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1:27"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1:27"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1:27"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1:27"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1:27"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1:27"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1:27"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1:27"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1:27"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1:27"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1:27"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1:27"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1:27"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1:27"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1:27"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1:27"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1:27"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1:27"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1:27"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1:27"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1:27"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1:27"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1:27"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1:27"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1:27"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1:27"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1:27"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1:27"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1:27"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1:27"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1:27"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1:27"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1:27"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1:27"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1:27"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1:27"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1:27"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1:27"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1:27"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1:27"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1:27"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1:27"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1:27"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1:27"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1:27"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1:27"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1:27"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1:27"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1:27"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1:27"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1:27"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1:27"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1:27"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1:27"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1:27"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1:27"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1:27"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1:27"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1:27"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1:27"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1:27"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1:27"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1:27"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1:27"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1:27"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1:27"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1:27"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1:27"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1:27"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1:27"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1:27"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1:27"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1:27"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1:27"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1:27"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1:27"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1:27"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1:27"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1:27"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1:27"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1:27"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1:27"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1:27"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1:27"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1:27"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1:27"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1:27"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1:27"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1:27"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1:27"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1:27"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1:27"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1:27"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1:27"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1:27"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1:27"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1:27"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1:27"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1:27"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1:27"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1:27"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1:27"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1:27"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1:27"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1:27"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1:27"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1:27"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1:27"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1:27"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1:27"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1:27"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1:27"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1:27"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1:27"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1:27"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1:27"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1:27"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1:27"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1:27"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1:27"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1:27"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1:27"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1:27"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1:27"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1:27"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1:27"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1:27"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1:27"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1:27"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1:27"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1:27"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1:27"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1:27"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1:27"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1:27"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1:27"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1:27"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1:27"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1:27"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1:27"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1:27"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1:27"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1:27"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1:27"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1:27"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1:27"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1:27"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1:27"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1:27"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1:27"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1:27"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1:27"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1:27"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1:27"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1:27"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1:27"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1:27"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1:27"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1:27"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1:27"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1:27"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1:27"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1:27"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1:27"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1:27"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1:27"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1:27"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1:27"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1:27"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1:27"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1:27"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1:27"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1:27"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1:27"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1:27"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1:27"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1:27"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1:27"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1:27"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1:27"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1:27"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1:27"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1:27"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1:27"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1:27"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1:27"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1:27"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1:27"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1:27"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1:27"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1:27"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1:27"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1:27"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1:27"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1:27"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1:27"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1:27"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1:27"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1:27"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1:27"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1:27"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1:27"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1:27"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1:27"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1:27"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1:27"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1:27"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1:27"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1:27"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1:27"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1:27"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1:27"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1:27"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1:27"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1:27"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1:27"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1:27"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1:27"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1:27"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1:27"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1:27"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1:27"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1:27"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1:27"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1:27"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1:27"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1:27"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1:27"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1:27"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1:27"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1:27"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1:27"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1:27"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1:27"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1:27"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1:27"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1:27"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1:27"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1:27"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1:27"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1:27"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1:27"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1:27"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1:27"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1:27"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1:27"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1:27"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1:27"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1:27"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1:27"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1:27"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1:27"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1:27"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1:27"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1:27"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1:27"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1:27"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1:27"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1:27"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1:27"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1:27"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1:27"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1:27"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1:27"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1:27"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1:27"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1:27"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1:27"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1:27"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1:27"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1:27"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1:27"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1:27"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1:27"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1:27"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1:27"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1:27"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1:27"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1:27"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1:27"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1:27"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1:27"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1:27"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1:27"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1:27"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1:27"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1:27"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1:27"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1:27"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1:27"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1:27"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1:27"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1:27"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1:27"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1:27"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1:27"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1:27"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1:27"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1:27"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1:27"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1:27"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1:27"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1:27"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1:27"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1:27"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1:27"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1:27"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1:27"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1:27"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1:27"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1:27"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1:27"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1:27"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1:27"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1:27"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1:27"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1:27"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1:27"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1:27"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1:27"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1:27"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1:27"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1:27"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1:27"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1:27"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1:27"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1:27"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1:27"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1:27"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1:27"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1:27"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1:27"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1:27"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1:27"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1:27"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1:27"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1:27"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1:27"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1:27"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1:27"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1:27"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1:27"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1:27"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1:27"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1:27"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1:27"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1:27"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1:27"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1:27"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1:27"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1:27"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1:27"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1:27"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1:27"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1:27"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1:27"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1:27"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1:27"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1:27"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1:27"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1:27"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1:27"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1:27"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1:27"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1:27"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1:27"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1:27"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1:27"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1:27"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1:27"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1:27"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1:27"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1:27"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1:27"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1:27"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1:27"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1:27"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1:27"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1:27"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1:27"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1:27"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1:27"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1:27"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1:27"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1:27"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1:27"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1:27"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1:27"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1:27"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1:27"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1:27"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1:27"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1:27"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1:27"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1:27"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1:27"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1:27"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1:27"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1:27"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1:27"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1:27"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1:27"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1:27"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1:27"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1:27"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1:27"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1:27"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1:27"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1:27"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1:27"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1:27"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1:27"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1:27"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1:27"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1:27"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1:27"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1:27"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1:27"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1:27"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1:27"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1:27"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1:27"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1:27"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1:27"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1:27"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1:27"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1:27"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1:27"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1:27"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1:27"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1:27"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1:27"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1:27"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1:27"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1:27"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1:27"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1:27"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1:27"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1:27"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1:27"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1:27"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1:27"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1:27"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1:27"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1:27"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1:27"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1:27"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1:27"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1:27"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1:27"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1:27"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1:27"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1:27"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1:27"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1:27"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1:27"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1:27"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1:27"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1:27"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1:27"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1:27"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1:27"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1:27"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1:27"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1:27"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1:27"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1:27"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1:27"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1:27"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1:27"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1:27"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1:27"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1:27"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1:27"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1:27"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1:27"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1:27"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1:27"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1:27"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1:27"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1:27"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1:27"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1:27"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1:27"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1:27"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1:27"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1:27"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1:27"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1:27"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1:27"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1:27"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1:27"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1:27"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1:27"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1:27"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1:27"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1:27"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1:27"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1:27"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1:27"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1:27"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1:27"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1:27"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1:27"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1:27"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1:27"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1:27"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1:27"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1:27"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1:27"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1:27"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1:27"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1:27"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1:27"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1:27"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1:27"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1:27"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1:27"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1:27"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1:27"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1:27"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1:27"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1:27"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1:27"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1:27"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1:27"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1:27"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1:27"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1:27"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1:27"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1:27"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1:27"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1:27"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1:27"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1:27"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1:27"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1:27"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1:27"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1:27"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1:27"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1:27"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1:27"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1:27"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1:27"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1:27"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1:27"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1:27"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1:27"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1:27"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1:27"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1:27"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1:27"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1:27"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1:27"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1:27"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1:27"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1:27"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1:27"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1:27"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1:27"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1:27"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1:27"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1:27"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1:27"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1:27"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1:27"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1:27"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1:27"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1:27"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1:27"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1:27"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1:27"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1:27"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1:27"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1:27"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1:27"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1:27"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1:27"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1:27"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1:27"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1:27"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1:27"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1:27"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1:27"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1:27"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1:27"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1:27"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1:27"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1:27"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1:27"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1:27"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1:27"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1:27"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1:27"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1:27"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row r="971" spans="1:27"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row>
    <row r="972" spans="1:27"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row>
    <row r="973" spans="1:27"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row>
    <row r="974" spans="1:27"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row>
    <row r="975" spans="1:27"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row>
    <row r="976" spans="1:27"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row>
    <row r="977" spans="1:27"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row>
    <row r="978" spans="1:27"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row>
    <row r="979" spans="1:27"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row>
    <row r="980" spans="1:27"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row>
    <row r="981" spans="1:27"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row>
    <row r="982" spans="1:27"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row>
    <row r="983" spans="1:27"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row>
    <row r="984" spans="1:27"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row>
    <row r="985" spans="1:27"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row>
    <row r="986" spans="1:27"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row>
    <row r="987" spans="1:27"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row>
    <row r="988" spans="1:27"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row>
    <row r="989" spans="1:27"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row>
    <row r="990" spans="1:27"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row>
    <row r="991" spans="1:27"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row>
    <row r="992" spans="1:27"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row>
    <row r="993" spans="1:27"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row>
    <row r="994" spans="1:27"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row>
    <row r="995" spans="1:27"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row>
    <row r="996" spans="1:27"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row>
    <row r="997" spans="1:27"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row>
    <row r="998" spans="1:27"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row>
    <row r="999" spans="1:27"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row>
    <row r="1000" spans="1:27"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row>
    <row r="1001" spans="1:27"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row>
    <row r="1002" spans="1:27"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row>
    <row r="1003" spans="1:27"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row>
    <row r="1004" spans="1:27"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row>
    <row r="1005" spans="1:27"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row>
  </sheetData>
  <mergeCells count="5">
    <mergeCell ref="A6:D6"/>
    <mergeCell ref="A7:D7"/>
    <mergeCell ref="A8:D8"/>
    <mergeCell ref="A9:D9"/>
    <mergeCell ref="A24:D24"/>
  </mergeCells>
  <hyperlinks>
    <hyperlink ref="C11" r:id="rId1" xr:uid="{00000000-0004-0000-0100-000000000000}"/>
    <hyperlink ref="C12" r:id="rId2" xr:uid="{00000000-0004-0000-0100-000001000000}"/>
    <hyperlink ref="C13" r:id="rId3" xr:uid="{00000000-0004-0000-0100-000002000000}"/>
    <hyperlink ref="C14" r:id="rId4" xr:uid="{00000000-0004-0000-0100-000003000000}"/>
    <hyperlink ref="C15" r:id="rId5" xr:uid="{00000000-0004-0000-0100-000004000000}"/>
    <hyperlink ref="C16" r:id="rId6" xr:uid="{00000000-0004-0000-0100-000005000000}"/>
    <hyperlink ref="C17" r:id="rId7" xr:uid="{00000000-0004-0000-0100-000006000000}"/>
    <hyperlink ref="C18" r:id="rId8" xr:uid="{00000000-0004-0000-0100-000007000000}"/>
    <hyperlink ref="C19" r:id="rId9" xr:uid="{00000000-0004-0000-0100-000008000000}"/>
    <hyperlink ref="C20" r:id="rId10" xr:uid="{00000000-0004-0000-0100-000009000000}"/>
    <hyperlink ref="C21" r:id="rId11" xr:uid="{00000000-0004-0000-0100-00000A000000}"/>
    <hyperlink ref="A24:D24" location="'Intro to K Standards'!A1" display="Return to Intro Page" xr:uid="{82888701-174D-4CB0-82F9-B750BF144706}"/>
  </hyperlinks>
  <printOptions horizontalCentered="1" gridLines="1"/>
  <pageMargins left="0.25" right="0.25" top="1.1437499999999998" bottom="1.1437499999999998" header="0.75" footer="0.75"/>
  <pageSetup fitToWidth="0" fitToHeight="0" pageOrder="overThenDown" orientation="landscape" verticalDpi="0" r:id="rId1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7"/>
  <sheetViews>
    <sheetView workbookViewId="0">
      <selection activeCell="A4" sqref="A4"/>
    </sheetView>
  </sheetViews>
  <sheetFormatPr defaultRowHeight="15.75" customHeight="1" x14ac:dyDescent="0.2"/>
  <cols>
    <col min="1" max="1" width="38.75" customWidth="1"/>
    <col min="2" max="2" width="47" customWidth="1"/>
    <col min="3" max="3" width="46.375" customWidth="1"/>
    <col min="4" max="4" width="37.75" customWidth="1"/>
    <col min="5" max="1024" width="13.375" customWidth="1"/>
  </cols>
  <sheetData>
    <row r="1" spans="1:26" ht="15" x14ac:dyDescent="0.2">
      <c r="A1" s="25"/>
      <c r="B1" s="8" t="s">
        <v>26</v>
      </c>
      <c r="C1" s="25"/>
      <c r="D1" s="25"/>
      <c r="E1" s="9"/>
      <c r="F1" s="9"/>
      <c r="G1" s="9"/>
      <c r="H1" s="9"/>
      <c r="I1" s="9"/>
      <c r="J1" s="9"/>
      <c r="K1" s="9"/>
      <c r="L1" s="9"/>
      <c r="M1" s="9"/>
      <c r="N1" s="9"/>
      <c r="O1" s="9"/>
      <c r="P1" s="9"/>
      <c r="Q1" s="9"/>
      <c r="R1" s="9"/>
      <c r="S1" s="9"/>
      <c r="T1" s="9"/>
      <c r="U1" s="9"/>
      <c r="V1" s="9"/>
      <c r="W1" s="9"/>
      <c r="X1" s="9"/>
      <c r="Y1" s="9"/>
      <c r="Z1" s="9"/>
    </row>
    <row r="2" spans="1:26" ht="14.25" x14ac:dyDescent="0.2">
      <c r="A2" s="25"/>
      <c r="B2" s="15" t="s">
        <v>108</v>
      </c>
      <c r="C2" s="25"/>
      <c r="D2" s="25"/>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204" x14ac:dyDescent="0.2">
      <c r="A4" s="15" t="s">
        <v>148</v>
      </c>
      <c r="B4" s="55" t="s">
        <v>115</v>
      </c>
      <c r="C4" s="9" t="s">
        <v>110</v>
      </c>
      <c r="D4" s="9"/>
      <c r="E4" s="9"/>
      <c r="F4" s="9"/>
      <c r="G4" s="9"/>
      <c r="H4" s="9"/>
      <c r="I4" s="9"/>
      <c r="J4" s="9"/>
      <c r="K4" s="9"/>
      <c r="L4" s="9"/>
      <c r="M4" s="9"/>
      <c r="N4" s="9"/>
      <c r="O4" s="9"/>
      <c r="P4" s="9"/>
      <c r="Q4" s="9"/>
      <c r="R4" s="9"/>
      <c r="S4" s="9"/>
      <c r="T4" s="9"/>
      <c r="U4" s="9"/>
      <c r="V4" s="9"/>
      <c r="W4" s="9"/>
      <c r="X4" s="9"/>
      <c r="Y4" s="9"/>
      <c r="Z4" s="9"/>
    </row>
    <row r="5" spans="1:26" ht="38.25" x14ac:dyDescent="0.2">
      <c r="A5" s="9"/>
      <c r="B5" s="55"/>
      <c r="C5" s="9" t="s">
        <v>111</v>
      </c>
      <c r="D5" s="9"/>
      <c r="E5" s="9"/>
      <c r="F5" s="9"/>
      <c r="G5" s="9"/>
      <c r="H5" s="9"/>
      <c r="I5" s="9"/>
      <c r="J5" s="9"/>
      <c r="K5" s="9"/>
      <c r="L5" s="9"/>
      <c r="M5" s="9"/>
      <c r="N5" s="9"/>
      <c r="O5" s="9"/>
      <c r="P5" s="9"/>
      <c r="Q5" s="9"/>
      <c r="R5" s="9"/>
      <c r="S5" s="9"/>
      <c r="T5" s="9"/>
      <c r="U5" s="9"/>
      <c r="V5" s="9"/>
      <c r="W5" s="9"/>
      <c r="X5" s="9"/>
      <c r="Y5" s="9"/>
      <c r="Z5" s="9"/>
    </row>
    <row r="6" spans="1:26" ht="47.25" customHeight="1" x14ac:dyDescent="0.2">
      <c r="A6" s="9"/>
      <c r="B6" s="55"/>
      <c r="C6" s="9" t="s">
        <v>112</v>
      </c>
      <c r="D6" s="9"/>
      <c r="E6" s="9"/>
      <c r="F6" s="9"/>
      <c r="G6" s="9"/>
      <c r="H6" s="9"/>
      <c r="I6" s="9"/>
      <c r="J6" s="9"/>
      <c r="K6" s="9"/>
      <c r="L6" s="9"/>
      <c r="M6" s="9"/>
      <c r="N6" s="9"/>
      <c r="O6" s="9"/>
      <c r="P6" s="9"/>
      <c r="Q6" s="9"/>
      <c r="R6" s="9"/>
      <c r="S6" s="9"/>
      <c r="T6" s="9"/>
      <c r="U6" s="9"/>
      <c r="V6" s="9"/>
      <c r="W6" s="9"/>
      <c r="X6" s="9"/>
      <c r="Y6" s="9"/>
      <c r="Z6" s="9"/>
    </row>
    <row r="7" spans="1:26" ht="15" x14ac:dyDescent="0.2">
      <c r="A7" s="52" t="s">
        <v>33</v>
      </c>
      <c r="B7" s="52"/>
      <c r="C7" s="52"/>
      <c r="D7" s="52"/>
      <c r="E7" s="9"/>
      <c r="F7" s="9"/>
      <c r="G7" s="9"/>
      <c r="H7" s="9"/>
      <c r="I7" s="9"/>
      <c r="J7" s="9"/>
      <c r="K7" s="9"/>
      <c r="L7" s="9"/>
      <c r="M7" s="9"/>
      <c r="N7" s="9"/>
      <c r="O7" s="9"/>
      <c r="P7" s="9"/>
      <c r="Q7" s="9"/>
      <c r="R7" s="9"/>
      <c r="S7" s="9"/>
      <c r="T7" s="9"/>
      <c r="U7" s="9"/>
      <c r="V7" s="9"/>
      <c r="W7" s="9"/>
      <c r="X7" s="9"/>
      <c r="Y7" s="9"/>
      <c r="Z7" s="9"/>
    </row>
    <row r="8" spans="1:26" ht="74.25" customHeight="1" x14ac:dyDescent="0.2">
      <c r="A8" s="53" t="s">
        <v>116</v>
      </c>
      <c r="B8" s="53"/>
      <c r="C8" s="53"/>
      <c r="D8" s="53"/>
      <c r="E8" s="9"/>
      <c r="F8" s="9"/>
      <c r="G8" s="9"/>
      <c r="H8" s="9"/>
      <c r="I8" s="9"/>
      <c r="J8" s="9"/>
      <c r="K8" s="9"/>
      <c r="L8" s="9"/>
      <c r="M8" s="9"/>
      <c r="N8" s="9"/>
      <c r="O8" s="9"/>
      <c r="P8" s="9"/>
      <c r="Q8" s="9"/>
      <c r="R8" s="9"/>
      <c r="S8" s="9"/>
      <c r="T8" s="9"/>
      <c r="U8" s="9"/>
      <c r="V8" s="9"/>
      <c r="W8" s="9"/>
      <c r="X8" s="9"/>
      <c r="Y8" s="9"/>
      <c r="Z8" s="9"/>
    </row>
    <row r="9" spans="1:26" ht="15" x14ac:dyDescent="0.2">
      <c r="A9" s="54" t="s">
        <v>1</v>
      </c>
      <c r="B9" s="54"/>
      <c r="C9" s="54"/>
      <c r="D9" s="54"/>
      <c r="E9" s="9"/>
      <c r="F9" s="9"/>
      <c r="G9" s="9"/>
      <c r="H9" s="9"/>
      <c r="I9" s="9"/>
      <c r="J9" s="9"/>
      <c r="K9" s="9"/>
      <c r="L9" s="9"/>
      <c r="M9" s="9"/>
      <c r="N9" s="9"/>
      <c r="O9" s="9"/>
      <c r="P9" s="9"/>
      <c r="Q9" s="9"/>
      <c r="R9" s="9"/>
      <c r="S9" s="9"/>
      <c r="T9" s="9"/>
      <c r="U9" s="9"/>
      <c r="V9" s="9"/>
      <c r="W9" s="9"/>
      <c r="X9" s="9"/>
      <c r="Y9" s="9"/>
      <c r="Z9" s="9"/>
    </row>
    <row r="10" spans="1:26" ht="57.75" customHeight="1" x14ac:dyDescent="0.2">
      <c r="A10" s="53" t="s">
        <v>117</v>
      </c>
      <c r="B10" s="53"/>
      <c r="C10" s="53"/>
      <c r="D10" s="53"/>
      <c r="E10" s="9"/>
      <c r="F10" s="9"/>
      <c r="G10" s="9"/>
      <c r="H10" s="9"/>
      <c r="I10" s="9"/>
      <c r="J10" s="9"/>
      <c r="K10" s="9"/>
      <c r="L10" s="9"/>
      <c r="M10" s="9"/>
      <c r="N10" s="9"/>
      <c r="O10" s="9"/>
      <c r="P10" s="9"/>
      <c r="Q10" s="9"/>
      <c r="R10" s="9"/>
      <c r="S10" s="9"/>
      <c r="T10" s="9"/>
      <c r="U10" s="9"/>
      <c r="V10" s="9"/>
      <c r="W10" s="9"/>
      <c r="X10" s="9"/>
      <c r="Y10" s="9"/>
      <c r="Z10" s="9"/>
    </row>
    <row r="11" spans="1:26" ht="15" x14ac:dyDescent="0.2">
      <c r="A11" s="9"/>
      <c r="B11" s="11" t="s">
        <v>36</v>
      </c>
      <c r="C11" s="12" t="s">
        <v>37</v>
      </c>
      <c r="D11" s="25"/>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13" t="str">
        <f>HYPERLINK("https://www.k-5mathteachingresources.com/support-files/geometry-sentence-frames-set-1.pdf","K.G.A.2 - Geometry Sentence Frames")</f>
        <v>K.G.A.2 - Geometry Sentence Frames</v>
      </c>
      <c r="C12" s="13" t="s">
        <v>38</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HYPERLINK("https://www.k-5mathteachingresources.com/support-files/its-not-just-a.pdf","K.G.A.2 - It's Not Just A...")</f>
        <v>K.G.A.2 - It's Not Just A...</v>
      </c>
      <c r="C13" s="13" t="s">
        <v>38</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5" x14ac:dyDescent="0.25">
      <c r="A17" s="56" t="s">
        <v>129</v>
      </c>
      <c r="B17" s="56"/>
      <c r="C17" s="56"/>
      <c r="D17" s="56"/>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4.25"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ht="14.25"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sheetData>
  <mergeCells count="6">
    <mergeCell ref="A17:D17"/>
    <mergeCell ref="B4:B6"/>
    <mergeCell ref="A7:D7"/>
    <mergeCell ref="A8:D8"/>
    <mergeCell ref="A9:D9"/>
    <mergeCell ref="A10:D10"/>
  </mergeCells>
  <hyperlinks>
    <hyperlink ref="C12" r:id="rId1" xr:uid="{00000000-0004-0000-1300-000000000000}"/>
    <hyperlink ref="C13" r:id="rId2" xr:uid="{00000000-0004-0000-1300-000001000000}"/>
    <hyperlink ref="A17:D17" location="'Intro to K Standards'!A1" display="Return to Intro Page" xr:uid="{D43FED7D-C0C0-4976-9E49-0BD9668282E3}"/>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7"/>
  <sheetViews>
    <sheetView workbookViewId="0">
      <selection activeCell="A4" sqref="A4"/>
    </sheetView>
  </sheetViews>
  <sheetFormatPr defaultRowHeight="15.75" customHeight="1" x14ac:dyDescent="0.2"/>
  <cols>
    <col min="1" max="1" width="42" customWidth="1"/>
    <col min="2" max="2" width="44.75" customWidth="1"/>
    <col min="3" max="3" width="43.875" customWidth="1"/>
    <col min="4" max="4" width="40.125" customWidth="1"/>
    <col min="5" max="1024" width="13.375" customWidth="1"/>
  </cols>
  <sheetData>
    <row r="1" spans="1:26" ht="14.25" x14ac:dyDescent="0.2">
      <c r="A1" s="26"/>
      <c r="B1" s="33" t="s">
        <v>26</v>
      </c>
      <c r="C1" s="26"/>
      <c r="D1" s="26"/>
      <c r="E1" s="27"/>
      <c r="F1" s="27"/>
      <c r="G1" s="27"/>
      <c r="H1" s="27"/>
      <c r="I1" s="27"/>
      <c r="J1" s="27"/>
      <c r="K1" s="27"/>
      <c r="L1" s="27"/>
      <c r="M1" s="27"/>
      <c r="N1" s="27"/>
      <c r="O1" s="27"/>
      <c r="P1" s="27"/>
      <c r="Q1" s="27"/>
      <c r="R1" s="27"/>
      <c r="S1" s="27"/>
      <c r="T1" s="27"/>
      <c r="U1" s="27"/>
      <c r="V1" s="27"/>
      <c r="W1" s="27"/>
      <c r="X1" s="27"/>
      <c r="Y1" s="27"/>
      <c r="Z1" s="27"/>
    </row>
    <row r="2" spans="1:26" ht="14.25" x14ac:dyDescent="0.2">
      <c r="A2" s="26"/>
      <c r="B2" s="31" t="s">
        <v>108</v>
      </c>
      <c r="C2" s="26"/>
      <c r="D2" s="26"/>
      <c r="E2" s="27"/>
      <c r="F2" s="27"/>
      <c r="G2" s="27"/>
      <c r="H2" s="27"/>
      <c r="I2" s="27"/>
      <c r="J2" s="27"/>
      <c r="K2" s="27"/>
      <c r="L2" s="27"/>
      <c r="M2" s="27"/>
      <c r="N2" s="27"/>
      <c r="O2" s="27"/>
      <c r="P2" s="27"/>
      <c r="Q2" s="27"/>
      <c r="R2" s="27"/>
      <c r="S2" s="27"/>
      <c r="T2" s="27"/>
      <c r="U2" s="27"/>
      <c r="V2" s="27"/>
      <c r="W2" s="27"/>
      <c r="X2" s="27"/>
      <c r="Y2" s="27"/>
      <c r="Z2" s="27"/>
    </row>
    <row r="3" spans="1:26" ht="14.25" x14ac:dyDescent="0.2">
      <c r="A3" s="34" t="s">
        <v>28</v>
      </c>
      <c r="B3" s="33" t="s">
        <v>29</v>
      </c>
      <c r="C3" s="33" t="s">
        <v>30</v>
      </c>
      <c r="D3" s="32"/>
      <c r="E3" s="27"/>
      <c r="F3" s="27"/>
      <c r="G3" s="27"/>
      <c r="H3" s="27"/>
      <c r="I3" s="27"/>
      <c r="J3" s="27"/>
      <c r="K3" s="27"/>
      <c r="L3" s="27"/>
      <c r="M3" s="27"/>
      <c r="N3" s="27"/>
      <c r="O3" s="27"/>
      <c r="P3" s="27"/>
      <c r="Q3" s="27"/>
      <c r="R3" s="27"/>
      <c r="S3" s="27"/>
      <c r="T3" s="27"/>
      <c r="U3" s="27"/>
      <c r="V3" s="27"/>
      <c r="W3" s="27"/>
      <c r="X3" s="27"/>
      <c r="Y3" s="27"/>
      <c r="Z3" s="27"/>
    </row>
    <row r="4" spans="1:26" ht="178.5" x14ac:dyDescent="0.2">
      <c r="A4" s="15" t="s">
        <v>148</v>
      </c>
      <c r="B4" s="53" t="s">
        <v>118</v>
      </c>
      <c r="C4" s="9" t="s">
        <v>110</v>
      </c>
      <c r="D4" s="27"/>
      <c r="E4" s="27"/>
      <c r="F4" s="27"/>
      <c r="G4" s="27"/>
      <c r="H4" s="27"/>
      <c r="I4" s="27"/>
      <c r="J4" s="27"/>
      <c r="K4" s="27"/>
      <c r="L4" s="27"/>
      <c r="M4" s="27"/>
      <c r="N4" s="27"/>
      <c r="O4" s="27"/>
      <c r="P4" s="27"/>
      <c r="Q4" s="27"/>
      <c r="R4" s="27"/>
      <c r="S4" s="27"/>
      <c r="T4" s="27"/>
      <c r="U4" s="27"/>
      <c r="V4" s="27"/>
      <c r="W4" s="27"/>
      <c r="X4" s="27"/>
      <c r="Y4" s="27"/>
      <c r="Z4" s="27"/>
    </row>
    <row r="5" spans="1:26" ht="38.25" x14ac:dyDescent="0.2">
      <c r="A5" s="27"/>
      <c r="B5" s="53"/>
      <c r="C5" s="9" t="s">
        <v>111</v>
      </c>
      <c r="D5" s="27"/>
      <c r="E5" s="27"/>
      <c r="F5" s="27"/>
      <c r="G5" s="27"/>
      <c r="H5" s="27"/>
      <c r="I5" s="27"/>
      <c r="J5" s="27"/>
      <c r="K5" s="27"/>
      <c r="L5" s="27"/>
      <c r="M5" s="27"/>
      <c r="N5" s="27"/>
      <c r="O5" s="27"/>
      <c r="P5" s="27"/>
      <c r="Q5" s="27"/>
      <c r="R5" s="27"/>
      <c r="S5" s="27"/>
      <c r="T5" s="27"/>
      <c r="U5" s="27"/>
      <c r="V5" s="27"/>
      <c r="W5" s="27"/>
      <c r="X5" s="27"/>
      <c r="Y5" s="27"/>
      <c r="Z5" s="27"/>
    </row>
    <row r="6" spans="1:26" ht="45.75" customHeight="1" x14ac:dyDescent="0.2">
      <c r="A6" s="27"/>
      <c r="B6" s="53"/>
      <c r="C6" s="9" t="s">
        <v>112</v>
      </c>
      <c r="D6" s="27"/>
      <c r="E6" s="27"/>
      <c r="F6" s="27"/>
      <c r="G6" s="27"/>
      <c r="H6" s="27"/>
      <c r="I6" s="27"/>
      <c r="J6" s="27"/>
      <c r="K6" s="27"/>
      <c r="L6" s="27"/>
      <c r="M6" s="27"/>
      <c r="N6" s="27"/>
      <c r="O6" s="27"/>
      <c r="P6" s="27"/>
      <c r="Q6" s="27"/>
      <c r="R6" s="27"/>
      <c r="S6" s="27"/>
      <c r="T6" s="27"/>
      <c r="U6" s="27"/>
      <c r="V6" s="27"/>
      <c r="W6" s="27"/>
      <c r="X6" s="27"/>
      <c r="Y6" s="27"/>
      <c r="Z6" s="27"/>
    </row>
    <row r="7" spans="1:26" ht="14.25" x14ac:dyDescent="0.2">
      <c r="A7" s="62" t="s">
        <v>33</v>
      </c>
      <c r="B7" s="62"/>
      <c r="C7" s="62"/>
      <c r="D7" s="62"/>
      <c r="E7" s="27"/>
      <c r="F7" s="27"/>
      <c r="G7" s="27"/>
      <c r="H7" s="27"/>
      <c r="I7" s="27"/>
      <c r="J7" s="27"/>
      <c r="K7" s="27"/>
      <c r="L7" s="27"/>
      <c r="M7" s="27"/>
      <c r="N7" s="27"/>
      <c r="O7" s="27"/>
      <c r="P7" s="27"/>
      <c r="Q7" s="27"/>
      <c r="R7" s="27"/>
      <c r="S7" s="27"/>
      <c r="T7" s="27"/>
      <c r="U7" s="27"/>
      <c r="V7" s="27"/>
      <c r="W7" s="27"/>
      <c r="X7" s="27"/>
      <c r="Y7" s="27"/>
      <c r="Z7" s="27"/>
    </row>
    <row r="8" spans="1:26" ht="78.75" customHeight="1" x14ac:dyDescent="0.2">
      <c r="A8" s="53" t="s">
        <v>116</v>
      </c>
      <c r="B8" s="53"/>
      <c r="C8" s="53"/>
      <c r="D8" s="53"/>
      <c r="E8" s="27"/>
      <c r="F8" s="27"/>
      <c r="G8" s="27"/>
      <c r="H8" s="27"/>
      <c r="I8" s="27"/>
      <c r="J8" s="27"/>
      <c r="K8" s="27"/>
      <c r="L8" s="27"/>
      <c r="M8" s="27"/>
      <c r="N8" s="27"/>
      <c r="O8" s="27"/>
      <c r="P8" s="27"/>
      <c r="Q8" s="27"/>
      <c r="R8" s="27"/>
      <c r="S8" s="27"/>
      <c r="T8" s="27"/>
      <c r="U8" s="27"/>
      <c r="V8" s="27"/>
      <c r="W8" s="27"/>
      <c r="X8" s="27"/>
      <c r="Y8" s="27"/>
      <c r="Z8" s="27"/>
    </row>
    <row r="9" spans="1:26" ht="14.25" x14ac:dyDescent="0.2">
      <c r="A9" s="63" t="s">
        <v>1</v>
      </c>
      <c r="B9" s="63"/>
      <c r="C9" s="63"/>
      <c r="D9" s="63"/>
      <c r="E9" s="27"/>
      <c r="F9" s="27"/>
      <c r="G9" s="27"/>
      <c r="H9" s="27"/>
      <c r="I9" s="27"/>
      <c r="J9" s="27"/>
      <c r="K9" s="27"/>
      <c r="L9" s="27"/>
      <c r="M9" s="27"/>
      <c r="N9" s="27"/>
      <c r="O9" s="27"/>
      <c r="P9" s="27"/>
      <c r="Q9" s="27"/>
      <c r="R9" s="27"/>
      <c r="S9" s="27"/>
      <c r="T9" s="27"/>
      <c r="U9" s="27"/>
      <c r="V9" s="27"/>
      <c r="W9" s="27"/>
      <c r="X9" s="27"/>
      <c r="Y9" s="27"/>
      <c r="Z9" s="27"/>
    </row>
    <row r="10" spans="1:26" ht="43.5" customHeight="1" x14ac:dyDescent="0.2">
      <c r="A10" s="53" t="s">
        <v>119</v>
      </c>
      <c r="B10" s="53"/>
      <c r="C10" s="53"/>
      <c r="D10" s="53"/>
      <c r="E10" s="27"/>
      <c r="F10" s="27"/>
      <c r="G10" s="27"/>
      <c r="H10" s="27"/>
      <c r="I10" s="27"/>
      <c r="J10" s="27"/>
      <c r="K10" s="27"/>
      <c r="L10" s="27"/>
      <c r="M10" s="27"/>
      <c r="N10" s="27"/>
      <c r="O10" s="27"/>
      <c r="P10" s="27"/>
      <c r="Q10" s="27"/>
      <c r="R10" s="27"/>
      <c r="S10" s="27"/>
      <c r="T10" s="27"/>
      <c r="U10" s="27"/>
      <c r="V10" s="27"/>
      <c r="W10" s="27"/>
      <c r="X10" s="27"/>
      <c r="Y10" s="27"/>
      <c r="Z10" s="27"/>
    </row>
    <row r="11" spans="1:26" ht="14.25" x14ac:dyDescent="0.2">
      <c r="A11" s="27"/>
      <c r="B11" s="35" t="s">
        <v>36</v>
      </c>
      <c r="C11" s="36" t="s">
        <v>37</v>
      </c>
      <c r="D11" s="26"/>
      <c r="E11" s="27"/>
      <c r="F11" s="27"/>
      <c r="G11" s="27"/>
      <c r="H11" s="27"/>
      <c r="I11" s="27"/>
      <c r="J11" s="27"/>
      <c r="K11" s="27"/>
      <c r="L11" s="27"/>
      <c r="M11" s="27"/>
      <c r="N11" s="27"/>
      <c r="O11" s="27"/>
      <c r="P11" s="27"/>
      <c r="Q11" s="27"/>
      <c r="R11" s="27"/>
      <c r="S11" s="27"/>
      <c r="T11" s="27"/>
      <c r="U11" s="27"/>
      <c r="V11" s="27"/>
      <c r="W11" s="27"/>
      <c r="X11" s="27"/>
      <c r="Y11" s="27"/>
      <c r="Z11" s="27"/>
    </row>
    <row r="12" spans="1:26" ht="14.25" x14ac:dyDescent="0.2">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4.25" x14ac:dyDescent="0.2">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4.25" x14ac:dyDescent="0.2">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4.25" x14ac:dyDescent="0.2">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4.25" x14ac:dyDescent="0.2">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4.25" x14ac:dyDescent="0.2">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5" x14ac:dyDescent="0.25">
      <c r="A18" s="56" t="s">
        <v>129</v>
      </c>
      <c r="B18" s="56"/>
      <c r="C18" s="56"/>
      <c r="D18" s="56"/>
      <c r="E18" s="27"/>
      <c r="F18" s="27"/>
      <c r="G18" s="27"/>
      <c r="H18" s="27"/>
      <c r="I18" s="27"/>
      <c r="J18" s="27"/>
      <c r="K18" s="27"/>
      <c r="L18" s="27"/>
      <c r="M18" s="27"/>
      <c r="N18" s="27"/>
      <c r="O18" s="27"/>
      <c r="P18" s="27"/>
      <c r="Q18" s="27"/>
      <c r="R18" s="27"/>
      <c r="S18" s="27"/>
      <c r="T18" s="27"/>
      <c r="U18" s="27"/>
      <c r="V18" s="27"/>
      <c r="W18" s="27"/>
      <c r="X18" s="27"/>
      <c r="Y18" s="27"/>
      <c r="Z18" s="27"/>
    </row>
    <row r="19" spans="1:26" ht="14.25" x14ac:dyDescent="0.2">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4.25" x14ac:dyDescent="0.2">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4.25" x14ac:dyDescent="0.2">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4.25" x14ac:dyDescent="0.2">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4.25" x14ac:dyDescent="0.2">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4.25" x14ac:dyDescent="0.2">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4.25" x14ac:dyDescent="0.2">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4.25" x14ac:dyDescent="0.2">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4.25" x14ac:dyDescent="0.2">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4.25" x14ac:dyDescent="0.2">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4.25" x14ac:dyDescent="0.2">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4.25" x14ac:dyDescent="0.2">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4.25" x14ac:dyDescent="0.2">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4.25" x14ac:dyDescent="0.2">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4.25" x14ac:dyDescent="0.2">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4.25" x14ac:dyDescent="0.2">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4.25" x14ac:dyDescent="0.2">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4.25" x14ac:dyDescent="0.2">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4.25" x14ac:dyDescent="0.2">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4.25" x14ac:dyDescent="0.2">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4.25" x14ac:dyDescent="0.2">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4.25" x14ac:dyDescent="0.2">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4.25" x14ac:dyDescent="0.2">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4.25" x14ac:dyDescent="0.2">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4.25" x14ac:dyDescent="0.2">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4.25" x14ac:dyDescent="0.2">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4.25" x14ac:dyDescent="0.2">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4.25" x14ac:dyDescent="0.2">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4.25" x14ac:dyDescent="0.2">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4.25" x14ac:dyDescent="0.2">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4.25" x14ac:dyDescent="0.2">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4.25" x14ac:dyDescent="0.2">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4.25" x14ac:dyDescent="0.2">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4.25" x14ac:dyDescent="0.2">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4.25" x14ac:dyDescent="0.2">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4.25" x14ac:dyDescent="0.2">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4.25" x14ac:dyDescent="0.2">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4.25" x14ac:dyDescent="0.2">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4.25" x14ac:dyDescent="0.2">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4.25" x14ac:dyDescent="0.2">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4.25" x14ac:dyDescent="0.2">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4.25" x14ac:dyDescent="0.2">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4.25" x14ac:dyDescent="0.2">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4.25" x14ac:dyDescent="0.2">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4.25" x14ac:dyDescent="0.2">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4.25" x14ac:dyDescent="0.2">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4.25" x14ac:dyDescent="0.2">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4.25" x14ac:dyDescent="0.2">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4.25" x14ac:dyDescent="0.2">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4.25" x14ac:dyDescent="0.2">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4.25" x14ac:dyDescent="0.2">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4.25" x14ac:dyDescent="0.2">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4.25" x14ac:dyDescent="0.2">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4.25" x14ac:dyDescent="0.2">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4.25" x14ac:dyDescent="0.2">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4.25" x14ac:dyDescent="0.2">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4.25" x14ac:dyDescent="0.2">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4.25" x14ac:dyDescent="0.2">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4.25" x14ac:dyDescent="0.2">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4.25" x14ac:dyDescent="0.2">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4.25" x14ac:dyDescent="0.2">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4.25" x14ac:dyDescent="0.2">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4.25" x14ac:dyDescent="0.2">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4.25" x14ac:dyDescent="0.2">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4.25" x14ac:dyDescent="0.2">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4.25" x14ac:dyDescent="0.2">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4.25" x14ac:dyDescent="0.2">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4.25" x14ac:dyDescent="0.2">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4.25" x14ac:dyDescent="0.2">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4.25" x14ac:dyDescent="0.2">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4.25" x14ac:dyDescent="0.2">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4.25" x14ac:dyDescent="0.2">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4.25" x14ac:dyDescent="0.2">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4.25" x14ac:dyDescent="0.2">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4.25" x14ac:dyDescent="0.2">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4.25" x14ac:dyDescent="0.2">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4.25" x14ac:dyDescent="0.2">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4.25" x14ac:dyDescent="0.2">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4.25" x14ac:dyDescent="0.2">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4.25" x14ac:dyDescent="0.2">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4.25" x14ac:dyDescent="0.2">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4.25" x14ac:dyDescent="0.2">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4.25" x14ac:dyDescent="0.2">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4.25" x14ac:dyDescent="0.2">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4.25" x14ac:dyDescent="0.2">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4.25" x14ac:dyDescent="0.2">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4.25" x14ac:dyDescent="0.2">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4.25" x14ac:dyDescent="0.2">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4.25" x14ac:dyDescent="0.2">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4.25" x14ac:dyDescent="0.2">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4.25" x14ac:dyDescent="0.2">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4.25" x14ac:dyDescent="0.2">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4.25" x14ac:dyDescent="0.2">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4.25" x14ac:dyDescent="0.2">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4.25" x14ac:dyDescent="0.2">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4.25" x14ac:dyDescent="0.2">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4.25" x14ac:dyDescent="0.2">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4.25" x14ac:dyDescent="0.2">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4.25" x14ac:dyDescent="0.2">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4.25" x14ac:dyDescent="0.2">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4.25" x14ac:dyDescent="0.2">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4.25" x14ac:dyDescent="0.2">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4.25" x14ac:dyDescent="0.2">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4.25" x14ac:dyDescent="0.2">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4.25" x14ac:dyDescent="0.2">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4.25" x14ac:dyDescent="0.2">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4.25" x14ac:dyDescent="0.2">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4.25" x14ac:dyDescent="0.2">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4.25" x14ac:dyDescent="0.2">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4.25" x14ac:dyDescent="0.2">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4.25" x14ac:dyDescent="0.2">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4.25" x14ac:dyDescent="0.2">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4.25" x14ac:dyDescent="0.2">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4.25" x14ac:dyDescent="0.2">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4.25" x14ac:dyDescent="0.2">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4.25" x14ac:dyDescent="0.2">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4.25" x14ac:dyDescent="0.2">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4.25" x14ac:dyDescent="0.2">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4.25" x14ac:dyDescent="0.2">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4.25" x14ac:dyDescent="0.2">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4.25" x14ac:dyDescent="0.2">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4.25" x14ac:dyDescent="0.2">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4.25" x14ac:dyDescent="0.2">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4.25" x14ac:dyDescent="0.2">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4.25" x14ac:dyDescent="0.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4.25" x14ac:dyDescent="0.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4.25" x14ac:dyDescent="0.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4.25" x14ac:dyDescent="0.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4.25" x14ac:dyDescent="0.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4.25"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4.25" x14ac:dyDescent="0.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4.25" x14ac:dyDescent="0.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4.25" x14ac:dyDescent="0.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4.25"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4.25" x14ac:dyDescent="0.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4.25" x14ac:dyDescent="0.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4.25" x14ac:dyDescent="0.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4.25"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4.25"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4.25" x14ac:dyDescent="0.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4.25" x14ac:dyDescent="0.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4.25" x14ac:dyDescent="0.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4.25"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4.25"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4.25" x14ac:dyDescent="0.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4.25" x14ac:dyDescent="0.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4.25" x14ac:dyDescent="0.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4.25"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4.25" x14ac:dyDescent="0.2">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4.25"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4.25" x14ac:dyDescent="0.2">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4.25" x14ac:dyDescent="0.2">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4.25" x14ac:dyDescent="0.2">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4.25" x14ac:dyDescent="0.2">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4.25" x14ac:dyDescent="0.2">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4.25" x14ac:dyDescent="0.2">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4.25" x14ac:dyDescent="0.2">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4.25" x14ac:dyDescent="0.2">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4.25" x14ac:dyDescent="0.2">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4.25" x14ac:dyDescent="0.2">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4.25" x14ac:dyDescent="0.2">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4.25" x14ac:dyDescent="0.2">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4.25" x14ac:dyDescent="0.2">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4.25" x14ac:dyDescent="0.2">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4.25" x14ac:dyDescent="0.2">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4.25" x14ac:dyDescent="0.2">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4.25" x14ac:dyDescent="0.2">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4.25" x14ac:dyDescent="0.2">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4.25" x14ac:dyDescent="0.2">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4.25" x14ac:dyDescent="0.2">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4.25" x14ac:dyDescent="0.2">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4.25" x14ac:dyDescent="0.2">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4.25" x14ac:dyDescent="0.2">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4.25" x14ac:dyDescent="0.2">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4.25" x14ac:dyDescent="0.2">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4.25" x14ac:dyDescent="0.2">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4.25" x14ac:dyDescent="0.2">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4.25" x14ac:dyDescent="0.2">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4.25" x14ac:dyDescent="0.2">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4.25" x14ac:dyDescent="0.2">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4.25" x14ac:dyDescent="0.2">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4.25"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4.25" x14ac:dyDescent="0.2">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4.25" x14ac:dyDescent="0.2">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4.25" x14ac:dyDescent="0.2">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4.25" x14ac:dyDescent="0.2">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4.25" x14ac:dyDescent="0.2">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4.25" x14ac:dyDescent="0.2">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4.25" x14ac:dyDescent="0.2">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4.25" x14ac:dyDescent="0.2">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4.25" x14ac:dyDescent="0.2">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4.25" x14ac:dyDescent="0.2">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4.25" x14ac:dyDescent="0.2">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4.25" x14ac:dyDescent="0.2">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4.25" x14ac:dyDescent="0.2">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4.25" x14ac:dyDescent="0.2">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4.25" x14ac:dyDescent="0.2">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4.25" x14ac:dyDescent="0.2">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4.25" x14ac:dyDescent="0.2">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4.25" x14ac:dyDescent="0.2">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4.25" x14ac:dyDescent="0.2">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4.25" x14ac:dyDescent="0.2">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4.25" x14ac:dyDescent="0.2">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4.25" x14ac:dyDescent="0.2">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4.25" x14ac:dyDescent="0.2">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4.25" x14ac:dyDescent="0.2">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4.25" x14ac:dyDescent="0.2">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4.25" x14ac:dyDescent="0.2">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4.25" x14ac:dyDescent="0.2">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4.25" x14ac:dyDescent="0.2">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4.25" x14ac:dyDescent="0.2">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4.25" x14ac:dyDescent="0.2">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4.25" x14ac:dyDescent="0.2">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4.25" x14ac:dyDescent="0.2">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4.25" x14ac:dyDescent="0.2">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4.25" x14ac:dyDescent="0.2">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4.25" x14ac:dyDescent="0.2">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4.25" x14ac:dyDescent="0.2">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4.25" x14ac:dyDescent="0.2">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4.25" x14ac:dyDescent="0.2">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4.25" x14ac:dyDescent="0.2">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4.25" x14ac:dyDescent="0.2">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4.25" x14ac:dyDescent="0.2">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4.25" x14ac:dyDescent="0.2">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4.25" x14ac:dyDescent="0.2">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4.25" x14ac:dyDescent="0.2">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4.25" x14ac:dyDescent="0.2">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4.25" x14ac:dyDescent="0.2">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4.25" x14ac:dyDescent="0.2">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4.25" x14ac:dyDescent="0.2">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4.25" x14ac:dyDescent="0.2">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4.25" x14ac:dyDescent="0.2">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4.25" x14ac:dyDescent="0.2">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4.25" x14ac:dyDescent="0.2">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4.25" x14ac:dyDescent="0.2">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4.25" x14ac:dyDescent="0.2">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4.25" x14ac:dyDescent="0.2">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4.25" x14ac:dyDescent="0.2">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4.25" x14ac:dyDescent="0.2">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4.25" x14ac:dyDescent="0.2">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4.25" x14ac:dyDescent="0.2">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4.25" x14ac:dyDescent="0.2">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4.25" x14ac:dyDescent="0.2">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4.25" x14ac:dyDescent="0.2">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4.25" x14ac:dyDescent="0.2">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4.25" x14ac:dyDescent="0.2">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4.25" x14ac:dyDescent="0.2">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4.25" x14ac:dyDescent="0.2">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4.25" x14ac:dyDescent="0.2">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4.25" x14ac:dyDescent="0.2">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4.25" x14ac:dyDescent="0.2">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4.25" x14ac:dyDescent="0.2">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4.25" x14ac:dyDescent="0.2">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4.25" x14ac:dyDescent="0.2">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4.25" x14ac:dyDescent="0.2">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4.25" x14ac:dyDescent="0.2">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4.25" x14ac:dyDescent="0.2">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4.25" x14ac:dyDescent="0.2">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4.25" x14ac:dyDescent="0.2">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4.25" x14ac:dyDescent="0.2">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4.25" x14ac:dyDescent="0.2">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4.25" x14ac:dyDescent="0.2">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4.25" x14ac:dyDescent="0.2">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4.25" x14ac:dyDescent="0.2">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4.25" x14ac:dyDescent="0.2">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4.25" x14ac:dyDescent="0.2">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4.25" x14ac:dyDescent="0.2">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4.25" x14ac:dyDescent="0.2">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4.25" x14ac:dyDescent="0.2">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4.25" x14ac:dyDescent="0.2">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4.25" x14ac:dyDescent="0.2">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4.25" x14ac:dyDescent="0.2">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4.25" x14ac:dyDescent="0.2">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4.25" x14ac:dyDescent="0.2">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4.25" x14ac:dyDescent="0.2">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4.25" x14ac:dyDescent="0.2">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4.25" x14ac:dyDescent="0.2">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4.25" x14ac:dyDescent="0.2">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4.25" x14ac:dyDescent="0.2">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4.25" x14ac:dyDescent="0.2">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4.25" x14ac:dyDescent="0.2">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4.25" x14ac:dyDescent="0.2">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4.25" x14ac:dyDescent="0.2">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4.25" x14ac:dyDescent="0.2">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4.25" x14ac:dyDescent="0.2">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4.25" x14ac:dyDescent="0.2">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4.25" x14ac:dyDescent="0.2">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4.25" x14ac:dyDescent="0.2">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4.25" x14ac:dyDescent="0.2">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4.25" x14ac:dyDescent="0.2">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4.25" x14ac:dyDescent="0.2">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4.25" x14ac:dyDescent="0.2">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4.25" x14ac:dyDescent="0.2">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4.25" x14ac:dyDescent="0.2">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4.25" x14ac:dyDescent="0.2">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4.25" x14ac:dyDescent="0.2">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4.25" x14ac:dyDescent="0.2">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4.25" x14ac:dyDescent="0.2">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4.25" x14ac:dyDescent="0.2">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4.25" x14ac:dyDescent="0.2">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4.25" x14ac:dyDescent="0.2">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4.25" x14ac:dyDescent="0.2">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4.25" x14ac:dyDescent="0.2">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4.25" x14ac:dyDescent="0.2">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4.25" x14ac:dyDescent="0.2">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4.25" x14ac:dyDescent="0.2">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4.25" x14ac:dyDescent="0.2">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4.25" x14ac:dyDescent="0.2">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4.25" x14ac:dyDescent="0.2">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4.25" x14ac:dyDescent="0.2">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4.25" x14ac:dyDescent="0.2">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4.25" x14ac:dyDescent="0.2">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4.25" x14ac:dyDescent="0.2">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4.25" x14ac:dyDescent="0.2">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4.25" x14ac:dyDescent="0.2">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4.25" x14ac:dyDescent="0.2">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4.25" x14ac:dyDescent="0.2">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4.25" x14ac:dyDescent="0.2">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4.25" x14ac:dyDescent="0.2">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4.25" x14ac:dyDescent="0.2">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4.25" x14ac:dyDescent="0.2">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4.25" x14ac:dyDescent="0.2">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4.25" x14ac:dyDescent="0.2">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4.25" x14ac:dyDescent="0.2">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4.25" x14ac:dyDescent="0.2">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4.25" x14ac:dyDescent="0.2">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4.25" x14ac:dyDescent="0.2">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4.25" x14ac:dyDescent="0.2">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4.25" x14ac:dyDescent="0.2">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4.25" x14ac:dyDescent="0.2">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4.25" x14ac:dyDescent="0.2">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4.25" x14ac:dyDescent="0.2">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4.25" x14ac:dyDescent="0.2">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4.25" x14ac:dyDescent="0.2">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4.25" x14ac:dyDescent="0.2">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4.25" x14ac:dyDescent="0.2">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4.25" x14ac:dyDescent="0.2">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4.25" x14ac:dyDescent="0.2">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4.25" x14ac:dyDescent="0.2">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4.25" x14ac:dyDescent="0.2">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4.25" x14ac:dyDescent="0.2">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4.25" x14ac:dyDescent="0.2">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4.25" x14ac:dyDescent="0.2">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4.25" x14ac:dyDescent="0.2">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4.25" x14ac:dyDescent="0.2">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4.25" x14ac:dyDescent="0.2">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4.25" x14ac:dyDescent="0.2">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4.25" x14ac:dyDescent="0.2">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4.25" x14ac:dyDescent="0.2">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4.25" x14ac:dyDescent="0.2">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4.25" x14ac:dyDescent="0.2">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4.25" x14ac:dyDescent="0.2">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4.25" x14ac:dyDescent="0.2">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4.25" x14ac:dyDescent="0.2">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4.25" x14ac:dyDescent="0.2">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4.25" x14ac:dyDescent="0.2">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4.25" x14ac:dyDescent="0.2">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4.25" x14ac:dyDescent="0.2">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4.25" x14ac:dyDescent="0.2">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4.25" x14ac:dyDescent="0.2">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4.25" x14ac:dyDescent="0.2">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4.25" x14ac:dyDescent="0.2">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4.25" x14ac:dyDescent="0.2">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4.25" x14ac:dyDescent="0.2">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4.25" x14ac:dyDescent="0.2">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4.25" x14ac:dyDescent="0.2">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4.25" x14ac:dyDescent="0.2">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4.25" x14ac:dyDescent="0.2">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4.25" x14ac:dyDescent="0.2">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4.25" x14ac:dyDescent="0.2">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4.25" x14ac:dyDescent="0.2">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4.25" x14ac:dyDescent="0.2">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4.25" x14ac:dyDescent="0.2">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4.25" x14ac:dyDescent="0.2">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4.25" x14ac:dyDescent="0.2">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4.25" x14ac:dyDescent="0.2">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4.25" x14ac:dyDescent="0.2">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4.25" x14ac:dyDescent="0.2">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4.25" x14ac:dyDescent="0.2">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4.25" x14ac:dyDescent="0.2">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4.25" x14ac:dyDescent="0.2">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4.25" x14ac:dyDescent="0.2">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4.25" x14ac:dyDescent="0.2">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4.25" x14ac:dyDescent="0.2">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4.25" x14ac:dyDescent="0.2">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4.25" x14ac:dyDescent="0.2">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4.25" x14ac:dyDescent="0.2">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4.25" x14ac:dyDescent="0.2">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4.25" x14ac:dyDescent="0.2">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4.25" x14ac:dyDescent="0.2">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4.25" x14ac:dyDescent="0.2">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4.25" x14ac:dyDescent="0.2">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4.25" x14ac:dyDescent="0.2">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4.25" x14ac:dyDescent="0.2">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4.25" x14ac:dyDescent="0.2">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4.25" x14ac:dyDescent="0.2">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4.25" x14ac:dyDescent="0.2">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4.25" x14ac:dyDescent="0.2">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4.25" x14ac:dyDescent="0.2">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4.25" x14ac:dyDescent="0.2">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4.25" x14ac:dyDescent="0.2">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4.25" x14ac:dyDescent="0.2">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4.25" x14ac:dyDescent="0.2">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4.25" x14ac:dyDescent="0.2">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4.25" x14ac:dyDescent="0.2">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4.25" x14ac:dyDescent="0.2">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4.25" x14ac:dyDescent="0.2">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4.25" x14ac:dyDescent="0.2">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4.25" x14ac:dyDescent="0.2">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4.25" x14ac:dyDescent="0.2">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4.25" x14ac:dyDescent="0.2">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4.25" x14ac:dyDescent="0.2">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4.25" x14ac:dyDescent="0.2">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4.25" x14ac:dyDescent="0.2">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4.25" x14ac:dyDescent="0.2">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4.25" x14ac:dyDescent="0.2">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4.25" x14ac:dyDescent="0.2">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4.25" x14ac:dyDescent="0.2">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4.25" x14ac:dyDescent="0.2">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4.25" x14ac:dyDescent="0.2">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4.25" x14ac:dyDescent="0.2">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4.25" x14ac:dyDescent="0.2">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4.25" x14ac:dyDescent="0.2">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4.25" x14ac:dyDescent="0.2">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4.25" x14ac:dyDescent="0.2">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4.25" x14ac:dyDescent="0.2">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4.25" x14ac:dyDescent="0.2">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4.25" x14ac:dyDescent="0.2">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4.25" x14ac:dyDescent="0.2">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4.25" x14ac:dyDescent="0.2">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4.25" x14ac:dyDescent="0.2">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4.25" x14ac:dyDescent="0.2">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4.25" x14ac:dyDescent="0.2">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4.25" x14ac:dyDescent="0.2">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4.25" x14ac:dyDescent="0.2">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4.25" x14ac:dyDescent="0.2">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4.25" x14ac:dyDescent="0.2">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4.25" x14ac:dyDescent="0.2">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4.25" x14ac:dyDescent="0.2">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4.25" x14ac:dyDescent="0.2">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4.25" x14ac:dyDescent="0.2">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4.25" x14ac:dyDescent="0.2">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4.25" x14ac:dyDescent="0.2">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4.25" x14ac:dyDescent="0.2">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4.25" x14ac:dyDescent="0.2">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4.25" x14ac:dyDescent="0.2">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4.25" x14ac:dyDescent="0.2">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4.25" x14ac:dyDescent="0.2">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4.25" x14ac:dyDescent="0.2">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4.25" x14ac:dyDescent="0.2">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4.25" x14ac:dyDescent="0.2">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4.25" x14ac:dyDescent="0.2">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4.25" x14ac:dyDescent="0.2">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4.25" x14ac:dyDescent="0.2">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4.25" x14ac:dyDescent="0.2">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4.25" x14ac:dyDescent="0.2">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4.25" x14ac:dyDescent="0.2">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4.25" x14ac:dyDescent="0.2">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4.25" x14ac:dyDescent="0.2">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4.25" x14ac:dyDescent="0.2">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4.25" x14ac:dyDescent="0.2">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4.25" x14ac:dyDescent="0.2">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4.25" x14ac:dyDescent="0.2">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4.25" x14ac:dyDescent="0.2">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4.25" x14ac:dyDescent="0.2">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4.25" x14ac:dyDescent="0.2">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4.25" x14ac:dyDescent="0.2">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4.25" x14ac:dyDescent="0.2">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4.25" x14ac:dyDescent="0.2">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4.25" x14ac:dyDescent="0.2">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4.25" x14ac:dyDescent="0.2">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4.25" x14ac:dyDescent="0.2">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4.25" x14ac:dyDescent="0.2">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4.25" x14ac:dyDescent="0.2">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4.25" x14ac:dyDescent="0.2">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4.25" x14ac:dyDescent="0.2">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4.25" x14ac:dyDescent="0.2">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4.25" x14ac:dyDescent="0.2">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4.25" x14ac:dyDescent="0.2">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4.25" x14ac:dyDescent="0.2">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4.25" x14ac:dyDescent="0.2">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4.25" x14ac:dyDescent="0.2">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4.25" x14ac:dyDescent="0.2">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4.25" x14ac:dyDescent="0.2">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4.25" x14ac:dyDescent="0.2">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4.25" x14ac:dyDescent="0.2">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4.25" x14ac:dyDescent="0.2">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4.25" x14ac:dyDescent="0.2">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4.25" x14ac:dyDescent="0.2">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4.25" x14ac:dyDescent="0.2">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4.25" x14ac:dyDescent="0.2">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4.25" x14ac:dyDescent="0.2">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4.25" x14ac:dyDescent="0.2">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4.25" x14ac:dyDescent="0.2">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4.25" x14ac:dyDescent="0.2">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4.25" x14ac:dyDescent="0.2">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4.25" x14ac:dyDescent="0.2">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4.25" x14ac:dyDescent="0.2">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4.25" x14ac:dyDescent="0.2">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4.25" x14ac:dyDescent="0.2">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4.25" x14ac:dyDescent="0.2">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4.25" x14ac:dyDescent="0.2">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4.25" x14ac:dyDescent="0.2">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4.25" x14ac:dyDescent="0.2">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4.25" x14ac:dyDescent="0.2">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4.25" x14ac:dyDescent="0.2">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4.25" x14ac:dyDescent="0.2">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4.25" x14ac:dyDescent="0.2">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4.25" x14ac:dyDescent="0.2">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4.25" x14ac:dyDescent="0.2">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4.25" x14ac:dyDescent="0.2">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4.25" x14ac:dyDescent="0.2">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4.25" x14ac:dyDescent="0.2">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4.25" x14ac:dyDescent="0.2">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4.25" x14ac:dyDescent="0.2">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4.25" x14ac:dyDescent="0.2">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4.25" x14ac:dyDescent="0.2">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4.25" x14ac:dyDescent="0.2">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4.25" x14ac:dyDescent="0.2">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4.25" x14ac:dyDescent="0.2">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4.25" x14ac:dyDescent="0.2">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4.25" x14ac:dyDescent="0.2">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4.25" x14ac:dyDescent="0.2">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4.25" x14ac:dyDescent="0.2">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4.25" x14ac:dyDescent="0.2">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4.25" x14ac:dyDescent="0.2">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4.25" x14ac:dyDescent="0.2">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4.25" x14ac:dyDescent="0.2">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4.25" x14ac:dyDescent="0.2">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4.25" x14ac:dyDescent="0.2">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4.25" x14ac:dyDescent="0.2">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4.25" x14ac:dyDescent="0.2">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4.25" x14ac:dyDescent="0.2">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4.25" x14ac:dyDescent="0.2">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4.25" x14ac:dyDescent="0.2">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4.25" x14ac:dyDescent="0.2">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4.25" x14ac:dyDescent="0.2">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4.25" x14ac:dyDescent="0.2">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4.25" x14ac:dyDescent="0.2">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4.25" x14ac:dyDescent="0.2">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4.25" x14ac:dyDescent="0.2">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4.25" x14ac:dyDescent="0.2">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4.25" x14ac:dyDescent="0.2">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4.25" x14ac:dyDescent="0.2">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4.25" x14ac:dyDescent="0.2">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4.25" x14ac:dyDescent="0.2">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4.25" x14ac:dyDescent="0.2">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4.25" x14ac:dyDescent="0.2">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4.25" x14ac:dyDescent="0.2">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4.25" x14ac:dyDescent="0.2">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4.25" x14ac:dyDescent="0.2">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4.25" x14ac:dyDescent="0.2">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4.25" x14ac:dyDescent="0.2">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4.25" x14ac:dyDescent="0.2">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4.25" x14ac:dyDescent="0.2">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4.25" x14ac:dyDescent="0.2">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4.25" x14ac:dyDescent="0.2">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4.25" x14ac:dyDescent="0.2">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4.25" x14ac:dyDescent="0.2">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4.25" x14ac:dyDescent="0.2">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4.25" x14ac:dyDescent="0.2">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4.25" x14ac:dyDescent="0.2">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4.25" x14ac:dyDescent="0.2">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4.25" x14ac:dyDescent="0.2">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4.25" x14ac:dyDescent="0.2">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4.25" x14ac:dyDescent="0.2">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4.25" x14ac:dyDescent="0.2">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4.25" x14ac:dyDescent="0.2">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4.25" x14ac:dyDescent="0.2">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4.25" x14ac:dyDescent="0.2">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4.25" x14ac:dyDescent="0.2">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4.25" x14ac:dyDescent="0.2">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4.25" x14ac:dyDescent="0.2">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4.25" x14ac:dyDescent="0.2">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4.25" x14ac:dyDescent="0.2">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4.25" x14ac:dyDescent="0.2">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4.25" x14ac:dyDescent="0.2">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4.25" x14ac:dyDescent="0.2">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4.25" x14ac:dyDescent="0.2">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4.25" x14ac:dyDescent="0.2">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4.25" x14ac:dyDescent="0.2">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4.25" x14ac:dyDescent="0.2">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4.25" x14ac:dyDescent="0.2">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4.25" x14ac:dyDescent="0.2">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4.25" x14ac:dyDescent="0.2">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4.25" x14ac:dyDescent="0.2">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4.25" x14ac:dyDescent="0.2">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4.25" x14ac:dyDescent="0.2">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4.25" x14ac:dyDescent="0.2">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4.25" x14ac:dyDescent="0.2">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4.25" x14ac:dyDescent="0.2">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4.25" x14ac:dyDescent="0.2">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4.25" x14ac:dyDescent="0.2">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4.25" x14ac:dyDescent="0.2">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4.25" x14ac:dyDescent="0.2">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4.25" x14ac:dyDescent="0.2">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4.25" x14ac:dyDescent="0.2">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4.25" x14ac:dyDescent="0.2">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4.25" x14ac:dyDescent="0.2">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4.25" x14ac:dyDescent="0.2">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4.25" x14ac:dyDescent="0.2">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4.25" x14ac:dyDescent="0.2">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4.25" x14ac:dyDescent="0.2">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4.25" x14ac:dyDescent="0.2">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4.25" x14ac:dyDescent="0.2">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4.25" x14ac:dyDescent="0.2">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4.25" x14ac:dyDescent="0.2">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4.25" x14ac:dyDescent="0.2">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4.25" x14ac:dyDescent="0.2">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4.25" x14ac:dyDescent="0.2">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4.25" x14ac:dyDescent="0.2">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4.25" x14ac:dyDescent="0.2">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4.25" x14ac:dyDescent="0.2">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4.25" x14ac:dyDescent="0.2">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4.25" x14ac:dyDescent="0.2">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4.25" x14ac:dyDescent="0.2">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4.25" x14ac:dyDescent="0.2">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4.25" x14ac:dyDescent="0.2">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4.25" x14ac:dyDescent="0.2">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4.25" x14ac:dyDescent="0.2">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4.25" x14ac:dyDescent="0.2">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4.25" x14ac:dyDescent="0.2">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4.25" x14ac:dyDescent="0.2">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4.25" x14ac:dyDescent="0.2">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4.25" x14ac:dyDescent="0.2">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4.25" x14ac:dyDescent="0.2">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4.25" x14ac:dyDescent="0.2">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4.25" x14ac:dyDescent="0.2">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4.25" x14ac:dyDescent="0.2">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4.25" x14ac:dyDescent="0.2">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4.25" x14ac:dyDescent="0.2">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4.25" x14ac:dyDescent="0.2">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4.25" x14ac:dyDescent="0.2">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4.25" x14ac:dyDescent="0.2">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4.25" x14ac:dyDescent="0.2">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4.25" x14ac:dyDescent="0.2">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4.25" x14ac:dyDescent="0.2">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4.25" x14ac:dyDescent="0.2">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4.25" x14ac:dyDescent="0.2">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4.25" x14ac:dyDescent="0.2">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4.25" x14ac:dyDescent="0.2">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4.25" x14ac:dyDescent="0.2">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4.25" x14ac:dyDescent="0.2">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4.25" x14ac:dyDescent="0.2">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4.25" x14ac:dyDescent="0.2">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4.25" x14ac:dyDescent="0.2">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4.25" x14ac:dyDescent="0.2">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4.25" x14ac:dyDescent="0.2">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4.25" x14ac:dyDescent="0.2">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4.25" x14ac:dyDescent="0.2">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4.25" x14ac:dyDescent="0.2">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4.25" x14ac:dyDescent="0.2">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4.25" x14ac:dyDescent="0.2">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4.25" x14ac:dyDescent="0.2">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4.25" x14ac:dyDescent="0.2">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4.25" x14ac:dyDescent="0.2">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4.25" x14ac:dyDescent="0.2">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4.25" x14ac:dyDescent="0.2">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4.25" x14ac:dyDescent="0.2">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4.25" x14ac:dyDescent="0.2">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4.25" x14ac:dyDescent="0.2">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4.25" x14ac:dyDescent="0.2">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4.25" x14ac:dyDescent="0.2">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4.25" x14ac:dyDescent="0.2">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4.25" x14ac:dyDescent="0.2">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4.25" x14ac:dyDescent="0.2">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4.25" x14ac:dyDescent="0.2">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4.25" x14ac:dyDescent="0.2">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4.25" x14ac:dyDescent="0.2">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4.25" x14ac:dyDescent="0.2">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4.25" x14ac:dyDescent="0.2">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4.25" x14ac:dyDescent="0.2">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4.25" x14ac:dyDescent="0.2">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4.25" x14ac:dyDescent="0.2">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4.25" x14ac:dyDescent="0.2">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4.25" x14ac:dyDescent="0.2">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4.25" x14ac:dyDescent="0.2">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4.25" x14ac:dyDescent="0.2">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4.25" x14ac:dyDescent="0.2">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4.25" x14ac:dyDescent="0.2">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4.25" x14ac:dyDescent="0.2">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4.25" x14ac:dyDescent="0.2">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4.25" x14ac:dyDescent="0.2">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4.25" x14ac:dyDescent="0.2">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4.25" x14ac:dyDescent="0.2">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4.25" x14ac:dyDescent="0.2">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4.25" x14ac:dyDescent="0.2">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4.25" x14ac:dyDescent="0.2">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4.25" x14ac:dyDescent="0.2">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4.25" x14ac:dyDescent="0.2">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4.25" x14ac:dyDescent="0.2">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4.25" x14ac:dyDescent="0.2">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4.25" x14ac:dyDescent="0.2">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4.25" x14ac:dyDescent="0.2">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4.25" x14ac:dyDescent="0.2">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4.25" x14ac:dyDescent="0.2">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4.25" x14ac:dyDescent="0.2">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4.25" x14ac:dyDescent="0.2">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4.25" x14ac:dyDescent="0.2">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4.25" x14ac:dyDescent="0.2">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4.25" x14ac:dyDescent="0.2">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4.25" x14ac:dyDescent="0.2">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4.25" x14ac:dyDescent="0.2">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4.25" x14ac:dyDescent="0.2">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4.25" x14ac:dyDescent="0.2">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4.25" x14ac:dyDescent="0.2">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4.25" x14ac:dyDescent="0.2">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4.25" x14ac:dyDescent="0.2">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4.25" x14ac:dyDescent="0.2">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4.25" x14ac:dyDescent="0.2">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4.25" x14ac:dyDescent="0.2">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4.25" x14ac:dyDescent="0.2">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4.25" x14ac:dyDescent="0.2">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4.25" x14ac:dyDescent="0.2">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4.25" x14ac:dyDescent="0.2">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4.25" x14ac:dyDescent="0.2">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4.25" x14ac:dyDescent="0.2">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4.25" x14ac:dyDescent="0.2">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4.25" x14ac:dyDescent="0.2">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4.25" x14ac:dyDescent="0.2">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4.25" x14ac:dyDescent="0.2">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4.25" x14ac:dyDescent="0.2">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4.25" x14ac:dyDescent="0.2">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4.25" x14ac:dyDescent="0.2">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4.25" x14ac:dyDescent="0.2">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4.25" x14ac:dyDescent="0.2">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4.25" x14ac:dyDescent="0.2">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4.25" x14ac:dyDescent="0.2">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4.25" x14ac:dyDescent="0.2">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4.25" x14ac:dyDescent="0.2">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4.25" x14ac:dyDescent="0.2">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4.25" x14ac:dyDescent="0.2">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4.25" x14ac:dyDescent="0.2">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4.25" x14ac:dyDescent="0.2">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4.25" x14ac:dyDescent="0.2">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4.25" x14ac:dyDescent="0.2">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4.25" x14ac:dyDescent="0.2">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4.25" x14ac:dyDescent="0.2">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4.25" x14ac:dyDescent="0.2">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4.25" x14ac:dyDescent="0.2">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4.25" x14ac:dyDescent="0.2">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4.25" x14ac:dyDescent="0.2">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4.25" x14ac:dyDescent="0.2">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4.25" x14ac:dyDescent="0.2">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4.25" x14ac:dyDescent="0.2">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4.25" x14ac:dyDescent="0.2">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4.25" x14ac:dyDescent="0.2">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4.25" x14ac:dyDescent="0.2">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4.25" x14ac:dyDescent="0.2">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4.25" x14ac:dyDescent="0.2">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4.25" x14ac:dyDescent="0.2">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4.25" x14ac:dyDescent="0.2">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4.25" x14ac:dyDescent="0.2">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4.25" x14ac:dyDescent="0.2">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4.25" x14ac:dyDescent="0.2">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4.25" x14ac:dyDescent="0.2">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4.25" x14ac:dyDescent="0.2">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4.25" x14ac:dyDescent="0.2">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4.25" x14ac:dyDescent="0.2">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4.25" x14ac:dyDescent="0.2">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4.25" x14ac:dyDescent="0.2">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4.25" x14ac:dyDescent="0.2">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4.25" x14ac:dyDescent="0.2">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4.25" x14ac:dyDescent="0.2">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4.25" x14ac:dyDescent="0.2">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4.25" x14ac:dyDescent="0.2">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4.25" x14ac:dyDescent="0.2">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4.25" x14ac:dyDescent="0.2">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4.25" x14ac:dyDescent="0.2">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4.25" x14ac:dyDescent="0.2">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4.25" x14ac:dyDescent="0.2">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4.25" x14ac:dyDescent="0.2">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4.25" x14ac:dyDescent="0.2">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4.25" x14ac:dyDescent="0.2">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4.25" x14ac:dyDescent="0.2">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4.25" x14ac:dyDescent="0.2">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4.25" x14ac:dyDescent="0.2">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4.25" x14ac:dyDescent="0.2">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4.25" x14ac:dyDescent="0.2">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4.25" x14ac:dyDescent="0.2">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4.25" x14ac:dyDescent="0.2">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4.25" x14ac:dyDescent="0.2">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4.25" x14ac:dyDescent="0.2">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4.25" x14ac:dyDescent="0.2">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4.25" x14ac:dyDescent="0.2">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4.25" x14ac:dyDescent="0.2">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4.25" x14ac:dyDescent="0.2">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4.25" x14ac:dyDescent="0.2">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4.25" x14ac:dyDescent="0.2">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4.25" x14ac:dyDescent="0.2">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4.25" x14ac:dyDescent="0.2">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4.25" x14ac:dyDescent="0.2">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4.25" x14ac:dyDescent="0.2">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4.25" x14ac:dyDescent="0.2">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4.25" x14ac:dyDescent="0.2">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4.25" x14ac:dyDescent="0.2">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4.25" x14ac:dyDescent="0.2">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4.25" x14ac:dyDescent="0.2">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4.25" x14ac:dyDescent="0.2">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4.25" x14ac:dyDescent="0.2">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4.25" x14ac:dyDescent="0.2">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4.25" x14ac:dyDescent="0.2">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4.25" x14ac:dyDescent="0.2">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4.25" x14ac:dyDescent="0.2">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4.25" x14ac:dyDescent="0.2">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4.25" x14ac:dyDescent="0.2">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4.25" x14ac:dyDescent="0.2">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4.25" x14ac:dyDescent="0.2">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4.25" x14ac:dyDescent="0.2">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4.25" x14ac:dyDescent="0.2">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4.25" x14ac:dyDescent="0.2">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4.25" x14ac:dyDescent="0.2">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4.25" x14ac:dyDescent="0.2">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4.25" x14ac:dyDescent="0.2">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4.25" x14ac:dyDescent="0.2">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4.25" x14ac:dyDescent="0.2">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4.25" x14ac:dyDescent="0.2">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4.25" x14ac:dyDescent="0.2">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4.25" x14ac:dyDescent="0.2">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4.25" x14ac:dyDescent="0.2">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4.25" x14ac:dyDescent="0.2">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4.25" x14ac:dyDescent="0.2">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4.25" x14ac:dyDescent="0.2">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4.25" x14ac:dyDescent="0.2">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4.25" x14ac:dyDescent="0.2">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4.25" x14ac:dyDescent="0.2">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4.25" x14ac:dyDescent="0.2">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4.25" x14ac:dyDescent="0.2">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4.25" x14ac:dyDescent="0.2">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4.25" x14ac:dyDescent="0.2">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4.25" x14ac:dyDescent="0.2">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4.25" x14ac:dyDescent="0.2">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4.25" x14ac:dyDescent="0.2">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4.25" x14ac:dyDescent="0.2">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4.25" x14ac:dyDescent="0.2">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4.25" x14ac:dyDescent="0.2">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4.25" x14ac:dyDescent="0.2">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4.25" x14ac:dyDescent="0.2">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4.25" x14ac:dyDescent="0.2">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4.25" x14ac:dyDescent="0.2">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4.25" x14ac:dyDescent="0.2">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4.25" x14ac:dyDescent="0.2">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4.25" x14ac:dyDescent="0.2">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4.25" x14ac:dyDescent="0.2">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4.25" x14ac:dyDescent="0.2">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4.25" x14ac:dyDescent="0.2">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4.25" x14ac:dyDescent="0.2">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4.25" x14ac:dyDescent="0.2">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4.25" x14ac:dyDescent="0.2">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4.25" x14ac:dyDescent="0.2">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4.25" x14ac:dyDescent="0.2">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4.25" x14ac:dyDescent="0.2">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4.25" x14ac:dyDescent="0.2">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4.25" x14ac:dyDescent="0.2">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4.25" x14ac:dyDescent="0.2">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4.25" x14ac:dyDescent="0.2">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4.25" x14ac:dyDescent="0.2">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4.25" x14ac:dyDescent="0.2">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4.25" x14ac:dyDescent="0.2">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4.25" x14ac:dyDescent="0.2">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4.25" x14ac:dyDescent="0.2">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4.25" x14ac:dyDescent="0.2">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4.25" x14ac:dyDescent="0.2">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4.25" x14ac:dyDescent="0.2">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4.25" x14ac:dyDescent="0.2">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4.25" x14ac:dyDescent="0.2">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4.25" x14ac:dyDescent="0.2">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4.25" x14ac:dyDescent="0.2">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4.25" x14ac:dyDescent="0.2">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4.25" x14ac:dyDescent="0.2">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4.25" x14ac:dyDescent="0.2">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4.25" x14ac:dyDescent="0.2">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4.25" x14ac:dyDescent="0.2">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4.25" x14ac:dyDescent="0.2">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4.25" x14ac:dyDescent="0.2">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4.25" x14ac:dyDescent="0.2">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4.25" x14ac:dyDescent="0.2">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4.25" x14ac:dyDescent="0.2">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4.25" x14ac:dyDescent="0.2">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4.25" x14ac:dyDescent="0.2">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4.25" x14ac:dyDescent="0.2">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4.25" x14ac:dyDescent="0.2">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4.25" x14ac:dyDescent="0.2">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4.25" x14ac:dyDescent="0.2">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4.25" x14ac:dyDescent="0.2">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4.25" x14ac:dyDescent="0.2">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4.25" x14ac:dyDescent="0.2">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4.25" x14ac:dyDescent="0.2">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4.25" x14ac:dyDescent="0.2">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4.25" x14ac:dyDescent="0.2">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4.25" x14ac:dyDescent="0.2">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4.25" x14ac:dyDescent="0.2">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4.25" x14ac:dyDescent="0.2">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4.25" x14ac:dyDescent="0.2">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4.25" x14ac:dyDescent="0.2">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4.25" x14ac:dyDescent="0.2">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4.25" x14ac:dyDescent="0.2">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4.25" x14ac:dyDescent="0.2">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4.25" x14ac:dyDescent="0.2">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4.25" x14ac:dyDescent="0.2">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4.25" x14ac:dyDescent="0.2">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4.25" x14ac:dyDescent="0.2">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4.25" x14ac:dyDescent="0.2">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4.25" x14ac:dyDescent="0.2">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4.25" x14ac:dyDescent="0.2">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4.25" x14ac:dyDescent="0.2">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4.25" x14ac:dyDescent="0.2">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4.25" x14ac:dyDescent="0.2">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4.25" x14ac:dyDescent="0.2">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4.25" x14ac:dyDescent="0.2">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4.25" x14ac:dyDescent="0.2">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4.25" x14ac:dyDescent="0.2">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4.25" x14ac:dyDescent="0.2">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4.25" x14ac:dyDescent="0.2">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4.25" x14ac:dyDescent="0.2">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4.25" x14ac:dyDescent="0.2">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4.25" x14ac:dyDescent="0.2">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4.25" x14ac:dyDescent="0.2">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4.25" x14ac:dyDescent="0.2">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4.25" x14ac:dyDescent="0.2">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4.25" x14ac:dyDescent="0.2">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4.25" x14ac:dyDescent="0.2">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4.25" x14ac:dyDescent="0.2">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4.25" x14ac:dyDescent="0.2">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4.25" x14ac:dyDescent="0.2">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4.25" x14ac:dyDescent="0.2">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4.25" x14ac:dyDescent="0.2">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4.25" x14ac:dyDescent="0.2">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4.25" x14ac:dyDescent="0.2">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4.25" x14ac:dyDescent="0.2">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4.25" x14ac:dyDescent="0.2">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4.25" x14ac:dyDescent="0.2">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4.25" x14ac:dyDescent="0.2">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4.25" x14ac:dyDescent="0.2">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4.25" x14ac:dyDescent="0.2">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4.25" x14ac:dyDescent="0.2">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4.25" x14ac:dyDescent="0.2">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4.25" x14ac:dyDescent="0.2">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4.25" x14ac:dyDescent="0.2">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4.25" x14ac:dyDescent="0.2">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4.25" x14ac:dyDescent="0.2">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4.25" x14ac:dyDescent="0.2">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4.25" x14ac:dyDescent="0.2">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4.25" x14ac:dyDescent="0.2">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4.25" x14ac:dyDescent="0.2">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4.25" x14ac:dyDescent="0.2">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4.25" x14ac:dyDescent="0.2">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4.25" x14ac:dyDescent="0.2">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4.25" x14ac:dyDescent="0.2">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4.25" x14ac:dyDescent="0.2">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4.25" x14ac:dyDescent="0.2">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4.25" x14ac:dyDescent="0.2">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4.25" x14ac:dyDescent="0.2">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4.25" x14ac:dyDescent="0.2">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4.25" x14ac:dyDescent="0.2">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4.25" x14ac:dyDescent="0.2">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4.25" x14ac:dyDescent="0.2">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4.25" x14ac:dyDescent="0.2">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4.25" x14ac:dyDescent="0.2">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4.25" x14ac:dyDescent="0.2">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4.25" x14ac:dyDescent="0.2">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4.25" x14ac:dyDescent="0.2">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4.25" x14ac:dyDescent="0.2">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4.25" x14ac:dyDescent="0.2">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4.25" x14ac:dyDescent="0.2">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4.25" x14ac:dyDescent="0.2">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4.25" x14ac:dyDescent="0.2">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4.25" x14ac:dyDescent="0.2">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4.25" x14ac:dyDescent="0.2">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4.25" x14ac:dyDescent="0.2">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4.25" x14ac:dyDescent="0.2">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4.25" x14ac:dyDescent="0.2">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4.25" x14ac:dyDescent="0.2">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4.25" x14ac:dyDescent="0.2">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4.25" x14ac:dyDescent="0.2">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4.25" x14ac:dyDescent="0.2">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4.25" x14ac:dyDescent="0.2">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4.25" x14ac:dyDescent="0.2">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4.25" x14ac:dyDescent="0.2">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4.25" x14ac:dyDescent="0.2">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4.25" x14ac:dyDescent="0.2">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4.25" x14ac:dyDescent="0.2">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4.25" x14ac:dyDescent="0.2">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4.25" x14ac:dyDescent="0.2">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4.25" x14ac:dyDescent="0.2">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14.25" x14ac:dyDescent="0.2">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14.25" x14ac:dyDescent="0.2">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14.25" x14ac:dyDescent="0.2">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14.25" x14ac:dyDescent="0.2">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sheetData>
  <mergeCells count="6">
    <mergeCell ref="A18:D18"/>
    <mergeCell ref="B4:B6"/>
    <mergeCell ref="A7:D7"/>
    <mergeCell ref="A8:D8"/>
    <mergeCell ref="A9:D9"/>
    <mergeCell ref="A10:D10"/>
  </mergeCells>
  <hyperlinks>
    <hyperlink ref="A18:D18" location="'Intro to K Standards'!A1" display="Return to Intro Page" xr:uid="{D3FB892A-5293-49B2-82FF-6B470E9A1AF9}"/>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8"/>
  <sheetViews>
    <sheetView workbookViewId="0">
      <selection activeCell="A4" sqref="A4"/>
    </sheetView>
  </sheetViews>
  <sheetFormatPr defaultRowHeight="15.75" customHeight="1" x14ac:dyDescent="0.2"/>
  <cols>
    <col min="1" max="1" width="41" customWidth="1"/>
    <col min="2" max="2" width="42.625" customWidth="1"/>
    <col min="3" max="3" width="43.125" customWidth="1"/>
    <col min="4" max="4" width="39.125" customWidth="1"/>
    <col min="5" max="1024" width="13.375" customWidth="1"/>
  </cols>
  <sheetData>
    <row r="1" spans="1:26" ht="15" x14ac:dyDescent="0.2">
      <c r="A1" s="25"/>
      <c r="B1" s="8" t="s">
        <v>26</v>
      </c>
      <c r="C1" s="25"/>
      <c r="D1" s="25"/>
      <c r="E1" s="9"/>
      <c r="F1" s="9"/>
      <c r="G1" s="9"/>
      <c r="H1" s="9"/>
      <c r="I1" s="9"/>
      <c r="J1" s="9"/>
      <c r="K1" s="9"/>
      <c r="L1" s="9"/>
      <c r="M1" s="9"/>
      <c r="N1" s="9"/>
      <c r="O1" s="9"/>
      <c r="P1" s="9"/>
      <c r="Q1" s="9"/>
      <c r="R1" s="9"/>
      <c r="S1" s="9"/>
      <c r="T1" s="9"/>
      <c r="U1" s="9"/>
      <c r="V1" s="9"/>
      <c r="W1" s="9"/>
      <c r="X1" s="9"/>
      <c r="Y1" s="9"/>
      <c r="Z1" s="9"/>
    </row>
    <row r="2" spans="1:26" ht="25.5" x14ac:dyDescent="0.2">
      <c r="A2" s="25"/>
      <c r="B2" s="15" t="s">
        <v>120</v>
      </c>
      <c r="C2" s="25"/>
      <c r="D2" s="25"/>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189" customHeight="1" x14ac:dyDescent="0.2">
      <c r="A4" s="15" t="s">
        <v>148</v>
      </c>
      <c r="B4" s="53" t="s">
        <v>110</v>
      </c>
      <c r="C4" s="9" t="s">
        <v>121</v>
      </c>
      <c r="D4" s="9"/>
      <c r="E4" s="9"/>
      <c r="F4" s="9"/>
      <c r="G4" s="9"/>
      <c r="H4" s="9"/>
      <c r="I4" s="9"/>
      <c r="J4" s="9"/>
      <c r="K4" s="9"/>
      <c r="L4" s="9"/>
      <c r="M4" s="9"/>
      <c r="N4" s="9"/>
      <c r="O4" s="9"/>
      <c r="P4" s="9"/>
      <c r="Q4" s="9"/>
      <c r="R4" s="9"/>
      <c r="S4" s="9"/>
      <c r="T4" s="9"/>
      <c r="U4" s="9"/>
      <c r="V4" s="9"/>
      <c r="W4" s="9"/>
      <c r="X4" s="9"/>
      <c r="Y4" s="9"/>
      <c r="Z4" s="9"/>
    </row>
    <row r="5" spans="1:26" ht="61.5" customHeight="1" x14ac:dyDescent="0.2">
      <c r="A5" s="25" t="s">
        <v>109</v>
      </c>
      <c r="B5" s="53"/>
      <c r="C5" s="9"/>
      <c r="D5" s="9"/>
      <c r="E5" s="9"/>
      <c r="F5" s="9"/>
      <c r="G5" s="9"/>
      <c r="H5" s="9"/>
      <c r="I5" s="9"/>
      <c r="J5" s="9"/>
      <c r="K5" s="9"/>
      <c r="L5" s="9"/>
      <c r="M5" s="9"/>
      <c r="N5" s="9"/>
      <c r="O5" s="9"/>
      <c r="P5" s="9"/>
      <c r="Q5" s="9"/>
      <c r="R5" s="9"/>
      <c r="S5" s="9"/>
      <c r="T5" s="9"/>
      <c r="U5" s="9"/>
      <c r="V5" s="9"/>
      <c r="W5" s="9"/>
      <c r="X5" s="9"/>
      <c r="Y5" s="9"/>
      <c r="Z5" s="9"/>
    </row>
    <row r="6" spans="1:26" ht="56.25" customHeight="1" x14ac:dyDescent="0.2">
      <c r="A6" s="25" t="s">
        <v>115</v>
      </c>
      <c r="B6" s="53"/>
      <c r="C6" s="9"/>
      <c r="D6" s="9"/>
      <c r="E6" s="9"/>
      <c r="F6" s="9"/>
      <c r="G6" s="9"/>
      <c r="H6" s="9"/>
      <c r="I6" s="9"/>
      <c r="J6" s="9"/>
      <c r="K6" s="9"/>
      <c r="L6" s="9"/>
      <c r="M6" s="9"/>
      <c r="N6" s="9"/>
      <c r="O6" s="9"/>
      <c r="P6" s="9"/>
      <c r="Q6" s="9"/>
      <c r="R6" s="9"/>
      <c r="S6" s="9"/>
      <c r="T6" s="9"/>
      <c r="U6" s="9"/>
      <c r="V6" s="9"/>
      <c r="W6" s="9"/>
      <c r="X6" s="9"/>
      <c r="Y6" s="9"/>
      <c r="Z6" s="9"/>
    </row>
    <row r="7" spans="1:26" ht="25.5" x14ac:dyDescent="0.2">
      <c r="A7" s="9" t="s">
        <v>118</v>
      </c>
      <c r="B7" s="53"/>
      <c r="C7" s="9"/>
      <c r="D7" s="9"/>
      <c r="E7" s="9"/>
      <c r="F7" s="9"/>
      <c r="G7" s="9"/>
      <c r="H7" s="9"/>
      <c r="I7" s="9"/>
      <c r="J7" s="9"/>
      <c r="K7" s="9"/>
      <c r="L7" s="9"/>
      <c r="M7" s="9"/>
      <c r="N7" s="9"/>
      <c r="O7" s="9"/>
      <c r="P7" s="9"/>
      <c r="Q7" s="9"/>
      <c r="R7" s="9"/>
      <c r="S7" s="9"/>
      <c r="T7" s="9"/>
      <c r="U7" s="9"/>
      <c r="V7" s="9"/>
      <c r="W7" s="9"/>
      <c r="X7" s="9"/>
      <c r="Y7" s="9"/>
      <c r="Z7" s="9"/>
    </row>
    <row r="8" spans="1:26" ht="15" x14ac:dyDescent="0.2">
      <c r="A8" s="52" t="s">
        <v>33</v>
      </c>
      <c r="B8" s="52"/>
      <c r="C8" s="52"/>
      <c r="D8" s="52"/>
      <c r="E8" s="9"/>
      <c r="F8" s="9"/>
      <c r="G8" s="9"/>
      <c r="H8" s="9"/>
      <c r="I8" s="9"/>
      <c r="J8" s="9"/>
      <c r="K8" s="9"/>
      <c r="L8" s="9"/>
      <c r="M8" s="9"/>
      <c r="N8" s="9"/>
      <c r="O8" s="9"/>
      <c r="P8" s="9"/>
      <c r="Q8" s="9"/>
      <c r="R8" s="9"/>
      <c r="S8" s="9"/>
      <c r="T8" s="9"/>
      <c r="U8" s="9"/>
      <c r="V8" s="9"/>
      <c r="W8" s="9"/>
      <c r="X8" s="9"/>
      <c r="Y8" s="9"/>
      <c r="Z8" s="9"/>
    </row>
    <row r="9" spans="1:26" ht="228" customHeight="1" x14ac:dyDescent="0.2">
      <c r="A9" s="53" t="s">
        <v>122</v>
      </c>
      <c r="B9" s="53"/>
      <c r="C9" s="53"/>
      <c r="D9" s="53"/>
      <c r="E9" s="9"/>
      <c r="F9" s="9"/>
      <c r="G9" s="9"/>
      <c r="H9" s="9"/>
      <c r="I9" s="9"/>
      <c r="J9" s="9"/>
      <c r="K9" s="9"/>
      <c r="L9" s="9"/>
      <c r="M9" s="9"/>
      <c r="N9" s="9"/>
      <c r="O9" s="9"/>
      <c r="P9" s="9"/>
      <c r="Q9" s="9"/>
      <c r="R9" s="9"/>
      <c r="S9" s="9"/>
      <c r="T9" s="9"/>
      <c r="U9" s="9"/>
      <c r="V9" s="9"/>
      <c r="W9" s="9"/>
      <c r="X9" s="9"/>
      <c r="Y9" s="9"/>
      <c r="Z9" s="9"/>
    </row>
    <row r="10" spans="1:26" ht="15" x14ac:dyDescent="0.2">
      <c r="A10" s="54" t="s">
        <v>1</v>
      </c>
      <c r="B10" s="54"/>
      <c r="C10" s="54"/>
      <c r="D10" s="54"/>
      <c r="E10" s="9"/>
      <c r="F10" s="9"/>
      <c r="G10" s="9"/>
      <c r="H10" s="9"/>
      <c r="I10" s="9"/>
      <c r="J10" s="9"/>
      <c r="K10" s="9"/>
      <c r="L10" s="9"/>
      <c r="M10" s="9"/>
      <c r="N10" s="9"/>
      <c r="O10" s="9"/>
      <c r="P10" s="9"/>
      <c r="Q10" s="9"/>
      <c r="R10" s="9"/>
      <c r="S10" s="9"/>
      <c r="T10" s="9"/>
      <c r="U10" s="9"/>
      <c r="V10" s="9"/>
      <c r="W10" s="9"/>
      <c r="X10" s="9"/>
      <c r="Y10" s="9"/>
      <c r="Z10" s="9"/>
    </row>
    <row r="11" spans="1:26" ht="160.5" customHeight="1" x14ac:dyDescent="0.2">
      <c r="A11" s="53" t="s">
        <v>123</v>
      </c>
      <c r="B11" s="53"/>
      <c r="C11" s="53"/>
      <c r="D11" s="53"/>
      <c r="E11" s="9"/>
      <c r="F11" s="9"/>
      <c r="G11" s="9"/>
      <c r="H11" s="9"/>
      <c r="I11" s="9"/>
      <c r="J11" s="9"/>
      <c r="K11" s="9"/>
      <c r="L11" s="9"/>
      <c r="M11" s="9"/>
      <c r="N11" s="9"/>
      <c r="O11" s="9"/>
      <c r="P11" s="9"/>
      <c r="Q11" s="9"/>
      <c r="R11" s="9"/>
      <c r="S11" s="9"/>
      <c r="T11" s="9"/>
      <c r="U11" s="9"/>
      <c r="V11" s="9"/>
      <c r="W11" s="9"/>
      <c r="X11" s="9"/>
      <c r="Y11" s="9"/>
      <c r="Z11" s="9"/>
    </row>
    <row r="12" spans="1:26" ht="15" x14ac:dyDescent="0.2">
      <c r="A12" s="9"/>
      <c r="B12" s="11" t="s">
        <v>36</v>
      </c>
      <c r="C12" s="12" t="s">
        <v>37</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HYPERLINK("https://www.illustrativemathematics.org/content-standards/K/G/B/4/tasks/515","K.G.B.4- Alike or Different Game")</f>
        <v>K.G.B.4- Alike or Different Game</v>
      </c>
      <c r="C13" s="13" t="s">
        <v>39</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HYPERLINK("https://www.k-5mathteachingresources.com/support-files/geometry-sentence-frames-set-1.pdf","K.G.B.4 - Geometry Sentence Frames")</f>
        <v>K.G.B.4 - Geometry Sentence Frames</v>
      </c>
      <c r="C14" s="13" t="s">
        <v>38</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HYPERLINK("https://www.k-5mathteachingresources.com/support-files/my-3d-shapes-book-ver.2.pdf","K.G.B.4 - My 3D Shapes Book v.2")</f>
        <v>K.G.B.4 - My 3D Shapes Book v.2</v>
      </c>
      <c r="C15" s="13" t="s">
        <v>38</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5" x14ac:dyDescent="0.25">
      <c r="A20" s="56" t="s">
        <v>129</v>
      </c>
      <c r="B20" s="56"/>
      <c r="C20" s="56"/>
      <c r="D20" s="56"/>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4.25"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ht="14.25"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ht="14.25" x14ac:dyDescent="0.2">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sheetData>
  <mergeCells count="6">
    <mergeCell ref="A20:D20"/>
    <mergeCell ref="B4:B7"/>
    <mergeCell ref="A8:D8"/>
    <mergeCell ref="A9:D9"/>
    <mergeCell ref="A10:D10"/>
    <mergeCell ref="A11:D11"/>
  </mergeCells>
  <hyperlinks>
    <hyperlink ref="C13" r:id="rId1" xr:uid="{00000000-0004-0000-1500-000000000000}"/>
    <hyperlink ref="C14" r:id="rId2" xr:uid="{00000000-0004-0000-1500-000001000000}"/>
    <hyperlink ref="C15" r:id="rId3" xr:uid="{00000000-0004-0000-1500-000002000000}"/>
    <hyperlink ref="A20:D20" location="'Intro to K Standards'!A1" display="Return to Intro Page" xr:uid="{7078EDD3-208E-4887-A19E-19A06E59B9F6}"/>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8"/>
  <sheetViews>
    <sheetView workbookViewId="0">
      <selection activeCell="A4" sqref="A4"/>
    </sheetView>
  </sheetViews>
  <sheetFormatPr defaultRowHeight="15.75" customHeight="1" x14ac:dyDescent="0.2"/>
  <cols>
    <col min="1" max="1" width="46.25" customWidth="1"/>
    <col min="2" max="2" width="45.625" customWidth="1"/>
    <col min="3" max="3" width="45.375" customWidth="1"/>
    <col min="4" max="4" width="38.5" customWidth="1"/>
    <col min="5" max="1024" width="13.375" customWidth="1"/>
  </cols>
  <sheetData>
    <row r="1" spans="1:26" ht="15" x14ac:dyDescent="0.2">
      <c r="A1" s="25"/>
      <c r="B1" s="8" t="s">
        <v>26</v>
      </c>
      <c r="C1" s="25"/>
      <c r="D1" s="25"/>
      <c r="E1" s="9"/>
      <c r="F1" s="9"/>
      <c r="G1" s="9"/>
      <c r="H1" s="9"/>
      <c r="I1" s="9"/>
      <c r="J1" s="9"/>
      <c r="K1" s="9"/>
      <c r="L1" s="9"/>
      <c r="M1" s="9"/>
      <c r="N1" s="9"/>
      <c r="O1" s="9"/>
      <c r="P1" s="9"/>
      <c r="Q1" s="9"/>
      <c r="R1" s="9"/>
      <c r="S1" s="9"/>
      <c r="T1" s="9"/>
      <c r="U1" s="9"/>
      <c r="V1" s="9"/>
      <c r="W1" s="9"/>
      <c r="X1" s="9"/>
      <c r="Y1" s="9"/>
      <c r="Z1" s="9"/>
    </row>
    <row r="2" spans="1:26" ht="14.25" x14ac:dyDescent="0.2">
      <c r="A2" s="25"/>
      <c r="B2" s="15" t="s">
        <v>120</v>
      </c>
      <c r="C2" s="25"/>
      <c r="D2" s="25"/>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37"/>
      <c r="E3" s="9"/>
      <c r="F3" s="9"/>
      <c r="G3" s="9"/>
      <c r="H3" s="9"/>
      <c r="I3" s="9"/>
      <c r="J3" s="9"/>
      <c r="K3" s="9"/>
      <c r="L3" s="9"/>
      <c r="M3" s="9"/>
      <c r="N3" s="9"/>
      <c r="O3" s="9"/>
      <c r="P3" s="9"/>
      <c r="Q3" s="9"/>
      <c r="R3" s="9"/>
      <c r="S3" s="9"/>
      <c r="T3" s="9"/>
      <c r="U3" s="9"/>
      <c r="V3" s="9"/>
      <c r="W3" s="9"/>
      <c r="X3" s="9"/>
      <c r="Y3" s="9"/>
      <c r="Z3" s="9"/>
    </row>
    <row r="4" spans="1:26" ht="178.5" x14ac:dyDescent="0.2">
      <c r="A4" s="15" t="s">
        <v>148</v>
      </c>
      <c r="B4" s="53" t="s">
        <v>111</v>
      </c>
      <c r="C4" s="9" t="s">
        <v>121</v>
      </c>
      <c r="D4" s="9"/>
      <c r="E4" s="9"/>
      <c r="F4" s="9"/>
      <c r="G4" s="9"/>
      <c r="H4" s="9"/>
      <c r="I4" s="9"/>
      <c r="J4" s="9"/>
      <c r="K4" s="9"/>
      <c r="L4" s="9"/>
      <c r="M4" s="9"/>
      <c r="N4" s="9"/>
      <c r="O4" s="9"/>
      <c r="P4" s="9"/>
      <c r="Q4" s="9"/>
      <c r="R4" s="9"/>
      <c r="S4" s="9"/>
      <c r="T4" s="9"/>
      <c r="U4" s="9"/>
      <c r="V4" s="9"/>
      <c r="W4" s="9"/>
      <c r="X4" s="9"/>
      <c r="Y4" s="9"/>
      <c r="Z4" s="9"/>
    </row>
    <row r="5" spans="1:26" ht="51" x14ac:dyDescent="0.2">
      <c r="A5" s="25" t="s">
        <v>109</v>
      </c>
      <c r="B5" s="53"/>
      <c r="C5" s="9"/>
      <c r="D5" s="9"/>
      <c r="E5" s="9"/>
      <c r="F5" s="9"/>
      <c r="G5" s="9"/>
      <c r="H5" s="9"/>
      <c r="I5" s="9"/>
      <c r="J5" s="9"/>
      <c r="K5" s="9"/>
      <c r="L5" s="9"/>
      <c r="M5" s="9"/>
      <c r="N5" s="9"/>
      <c r="O5" s="9"/>
      <c r="P5" s="9"/>
      <c r="Q5" s="9"/>
      <c r="R5" s="9"/>
      <c r="S5" s="9"/>
      <c r="T5" s="9"/>
      <c r="U5" s="9"/>
      <c r="V5" s="9"/>
      <c r="W5" s="9"/>
      <c r="X5" s="9"/>
      <c r="Y5" s="9"/>
      <c r="Z5" s="9"/>
    </row>
    <row r="6" spans="1:26" ht="51" x14ac:dyDescent="0.2">
      <c r="A6" s="25" t="s">
        <v>115</v>
      </c>
      <c r="B6" s="53"/>
      <c r="C6" s="9"/>
      <c r="D6" s="9"/>
      <c r="E6" s="9"/>
      <c r="F6" s="9"/>
      <c r="G6" s="9"/>
      <c r="H6" s="9"/>
      <c r="I6" s="9"/>
      <c r="J6" s="9"/>
      <c r="K6" s="9"/>
      <c r="L6" s="9"/>
      <c r="M6" s="9"/>
      <c r="N6" s="9"/>
      <c r="O6" s="9"/>
      <c r="P6" s="9"/>
      <c r="Q6" s="9"/>
      <c r="R6" s="9"/>
      <c r="S6" s="9"/>
      <c r="T6" s="9"/>
      <c r="U6" s="9"/>
      <c r="V6" s="9"/>
      <c r="W6" s="9"/>
      <c r="X6" s="9"/>
      <c r="Y6" s="9"/>
      <c r="Z6" s="9"/>
    </row>
    <row r="7" spans="1:26" ht="25.5" x14ac:dyDescent="0.2">
      <c r="A7" s="9" t="s">
        <v>118</v>
      </c>
      <c r="B7" s="53"/>
      <c r="C7" s="9"/>
      <c r="D7" s="9"/>
      <c r="E7" s="9"/>
      <c r="F7" s="9"/>
      <c r="G7" s="9"/>
      <c r="H7" s="9"/>
      <c r="I7" s="9"/>
      <c r="J7" s="9"/>
      <c r="K7" s="9"/>
      <c r="L7" s="9"/>
      <c r="M7" s="9"/>
      <c r="N7" s="9"/>
      <c r="O7" s="9"/>
      <c r="P7" s="9"/>
      <c r="Q7" s="9"/>
      <c r="R7" s="9"/>
      <c r="S7" s="9"/>
      <c r="T7" s="9"/>
      <c r="U7" s="9"/>
      <c r="V7" s="9"/>
      <c r="W7" s="9"/>
      <c r="X7" s="9"/>
      <c r="Y7" s="9"/>
      <c r="Z7" s="9"/>
    </row>
    <row r="8" spans="1:26" ht="15" x14ac:dyDescent="0.2">
      <c r="A8" s="52" t="s">
        <v>33</v>
      </c>
      <c r="B8" s="52"/>
      <c r="C8" s="52"/>
      <c r="D8" s="52"/>
      <c r="E8" s="9"/>
      <c r="F8" s="9"/>
      <c r="G8" s="9"/>
      <c r="H8" s="9"/>
      <c r="I8" s="9"/>
      <c r="J8" s="9"/>
      <c r="K8" s="9"/>
      <c r="L8" s="9"/>
      <c r="M8" s="9"/>
      <c r="N8" s="9"/>
      <c r="O8" s="9"/>
      <c r="P8" s="9"/>
      <c r="Q8" s="9"/>
      <c r="R8" s="9"/>
      <c r="S8" s="9"/>
      <c r="T8" s="9"/>
      <c r="U8" s="9"/>
      <c r="V8" s="9"/>
      <c r="W8" s="9"/>
      <c r="X8" s="9"/>
      <c r="Y8" s="9"/>
      <c r="Z8" s="9"/>
    </row>
    <row r="9" spans="1:26" ht="204.75" customHeight="1" x14ac:dyDescent="0.2">
      <c r="A9" s="53" t="s">
        <v>122</v>
      </c>
      <c r="B9" s="53"/>
      <c r="C9" s="53"/>
      <c r="D9" s="53"/>
      <c r="E9" s="9"/>
      <c r="F9" s="9"/>
      <c r="G9" s="9"/>
      <c r="H9" s="9"/>
      <c r="I9" s="9"/>
      <c r="J9" s="9"/>
      <c r="K9" s="9"/>
      <c r="L9" s="9"/>
      <c r="M9" s="9"/>
      <c r="N9" s="9"/>
      <c r="O9" s="9"/>
      <c r="P9" s="9"/>
      <c r="Q9" s="9"/>
      <c r="R9" s="9"/>
      <c r="S9" s="9"/>
      <c r="T9" s="9"/>
      <c r="U9" s="9"/>
      <c r="V9" s="9"/>
      <c r="W9" s="9"/>
      <c r="X9" s="9"/>
      <c r="Y9" s="9"/>
      <c r="Z9" s="9"/>
    </row>
    <row r="10" spans="1:26" ht="15" x14ac:dyDescent="0.2">
      <c r="A10" s="54" t="s">
        <v>1</v>
      </c>
      <c r="B10" s="54"/>
      <c r="C10" s="54"/>
      <c r="D10" s="54"/>
      <c r="E10" s="9"/>
      <c r="F10" s="9"/>
      <c r="G10" s="9"/>
      <c r="H10" s="9"/>
      <c r="I10" s="9"/>
      <c r="J10" s="9"/>
      <c r="K10" s="9"/>
      <c r="L10" s="9"/>
      <c r="M10" s="9"/>
      <c r="N10" s="9"/>
      <c r="O10" s="9"/>
      <c r="P10" s="9"/>
      <c r="Q10" s="9"/>
      <c r="R10" s="9"/>
      <c r="S10" s="9"/>
      <c r="T10" s="9"/>
      <c r="U10" s="9"/>
      <c r="V10" s="9"/>
      <c r="W10" s="9"/>
      <c r="X10" s="9"/>
      <c r="Y10" s="9"/>
      <c r="Z10" s="9"/>
    </row>
    <row r="11" spans="1:26" ht="42" customHeight="1" x14ac:dyDescent="0.2">
      <c r="A11" s="53" t="s">
        <v>124</v>
      </c>
      <c r="B11" s="53"/>
      <c r="C11" s="53"/>
      <c r="D11" s="53"/>
      <c r="E11" s="9"/>
      <c r="F11" s="9"/>
      <c r="G11" s="9"/>
      <c r="H11" s="9"/>
      <c r="I11" s="9"/>
      <c r="J11" s="9"/>
      <c r="K11" s="9"/>
      <c r="L11" s="9"/>
      <c r="M11" s="9"/>
      <c r="N11" s="9"/>
      <c r="O11" s="9"/>
      <c r="P11" s="9"/>
      <c r="Q11" s="9"/>
      <c r="R11" s="9"/>
      <c r="S11" s="9"/>
      <c r="T11" s="9"/>
      <c r="U11" s="9"/>
      <c r="V11" s="9"/>
      <c r="W11" s="9"/>
      <c r="X11" s="9"/>
      <c r="Y11" s="9"/>
      <c r="Z11" s="9"/>
    </row>
    <row r="12" spans="1:26" ht="15" x14ac:dyDescent="0.2">
      <c r="A12" s="9"/>
      <c r="B12" s="11" t="s">
        <v>36</v>
      </c>
      <c r="C12" s="12" t="s">
        <v>37</v>
      </c>
      <c r="D12" s="25"/>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HYPERLINK("https://www.k-5mathteachingresources.com/support-files/playdough-shapes.pdf","K.G.B.5 - Playdough Shapes")</f>
        <v>K.G.B.5 - Playdough Shapes</v>
      </c>
      <c r="C13" s="13" t="s">
        <v>38</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HYPERLINK("https://www.k-5mathteachingresources.com/support-files/shapes-on-the-geoboard.pdf","K.G.B.5 - Shapes on the Geoboard")</f>
        <v>K.G.B.5 - Shapes on the Geoboard</v>
      </c>
      <c r="C14" s="13" t="s">
        <v>38</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5" x14ac:dyDescent="0.25">
      <c r="A20" s="56" t="s">
        <v>129</v>
      </c>
      <c r="B20" s="56"/>
      <c r="C20" s="56"/>
      <c r="D20" s="56"/>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4.25"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ht="14.25"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ht="14.25" x14ac:dyDescent="0.2">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sheetData>
  <mergeCells count="6">
    <mergeCell ref="A20:D20"/>
    <mergeCell ref="B4:B7"/>
    <mergeCell ref="A8:D8"/>
    <mergeCell ref="A9:D9"/>
    <mergeCell ref="A10:D10"/>
    <mergeCell ref="A11:D11"/>
  </mergeCells>
  <hyperlinks>
    <hyperlink ref="C13" r:id="rId1" xr:uid="{00000000-0004-0000-1600-000000000000}"/>
    <hyperlink ref="C14" r:id="rId2" xr:uid="{00000000-0004-0000-1600-000001000000}"/>
    <hyperlink ref="A20:D20" location="'Intro to K Standards'!A1" display="Return to Intro Page" xr:uid="{8046E896-939E-4563-B364-1472ADF2C857}"/>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7"/>
  <sheetViews>
    <sheetView workbookViewId="0">
      <selection activeCell="C5" sqref="C5"/>
    </sheetView>
  </sheetViews>
  <sheetFormatPr defaultRowHeight="15.75" customHeight="1" x14ac:dyDescent="0.2"/>
  <cols>
    <col min="1" max="1" width="45.5" customWidth="1"/>
    <col min="2" max="2" width="45.625" customWidth="1"/>
    <col min="3" max="3" width="45.125" customWidth="1"/>
    <col min="4" max="4" width="40.75" customWidth="1"/>
    <col min="5" max="1024" width="13.375" customWidth="1"/>
  </cols>
  <sheetData>
    <row r="1" spans="1:26" ht="15" x14ac:dyDescent="0.2">
      <c r="A1" s="25"/>
      <c r="B1" s="8" t="s">
        <v>26</v>
      </c>
      <c r="C1" s="25"/>
      <c r="D1" s="25"/>
      <c r="E1" s="9"/>
      <c r="F1" s="9"/>
      <c r="G1" s="9"/>
      <c r="H1" s="9"/>
      <c r="I1" s="9"/>
      <c r="J1" s="9"/>
      <c r="K1" s="9"/>
      <c r="L1" s="9"/>
      <c r="M1" s="9"/>
      <c r="N1" s="9"/>
      <c r="O1" s="9"/>
      <c r="P1" s="9"/>
      <c r="Q1" s="9"/>
      <c r="R1" s="9"/>
      <c r="S1" s="9"/>
      <c r="T1" s="9"/>
      <c r="U1" s="9"/>
      <c r="V1" s="9"/>
      <c r="W1" s="9"/>
      <c r="X1" s="9"/>
      <c r="Y1" s="9"/>
      <c r="Z1" s="9"/>
    </row>
    <row r="2" spans="1:26" ht="14.25" x14ac:dyDescent="0.2">
      <c r="A2" s="25"/>
      <c r="B2" s="15" t="s">
        <v>120</v>
      </c>
      <c r="C2" s="25"/>
      <c r="D2" s="25"/>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178.5" x14ac:dyDescent="0.2">
      <c r="A4" s="15" t="s">
        <v>148</v>
      </c>
      <c r="B4" s="64" t="s">
        <v>125</v>
      </c>
      <c r="C4" s="9" t="s">
        <v>126</v>
      </c>
      <c r="D4" s="9"/>
      <c r="E4" s="9"/>
      <c r="F4" s="9"/>
      <c r="G4" s="9"/>
      <c r="H4" s="9"/>
      <c r="I4" s="9"/>
      <c r="J4" s="9"/>
      <c r="K4" s="9"/>
      <c r="L4" s="9"/>
      <c r="M4" s="9"/>
      <c r="N4" s="9"/>
      <c r="O4" s="9"/>
      <c r="P4" s="9"/>
      <c r="Q4" s="9"/>
      <c r="R4" s="9"/>
      <c r="S4" s="9"/>
      <c r="T4" s="9"/>
      <c r="U4" s="9"/>
      <c r="V4" s="9"/>
      <c r="W4" s="9"/>
      <c r="X4" s="9"/>
      <c r="Y4" s="9"/>
      <c r="Z4" s="9"/>
    </row>
    <row r="5" spans="1:26" ht="51" x14ac:dyDescent="0.2">
      <c r="A5" s="25" t="s">
        <v>109</v>
      </c>
      <c r="B5" s="64"/>
      <c r="C5" s="9"/>
      <c r="D5" s="9"/>
      <c r="E5" s="9"/>
      <c r="F5" s="9"/>
      <c r="G5" s="9"/>
      <c r="H5" s="9"/>
      <c r="I5" s="9"/>
      <c r="J5" s="9"/>
      <c r="K5" s="9"/>
      <c r="L5" s="9"/>
      <c r="M5" s="9"/>
      <c r="N5" s="9"/>
      <c r="O5" s="9"/>
      <c r="P5" s="9"/>
      <c r="Q5" s="9"/>
      <c r="R5" s="9"/>
      <c r="S5" s="9"/>
      <c r="T5" s="9"/>
      <c r="U5" s="9"/>
      <c r="V5" s="9"/>
      <c r="W5" s="9"/>
      <c r="X5" s="9"/>
      <c r="Y5" s="9"/>
      <c r="Z5" s="9"/>
    </row>
    <row r="6" spans="1:26" ht="51" x14ac:dyDescent="0.2">
      <c r="A6" s="25" t="s">
        <v>115</v>
      </c>
      <c r="B6" s="64"/>
      <c r="C6" s="9"/>
      <c r="D6" s="9"/>
      <c r="E6" s="9"/>
      <c r="F6" s="9"/>
      <c r="G6" s="9"/>
      <c r="H6" s="9"/>
      <c r="I6" s="9"/>
      <c r="J6" s="9"/>
      <c r="K6" s="9"/>
      <c r="L6" s="9"/>
      <c r="M6" s="9"/>
      <c r="N6" s="9"/>
      <c r="O6" s="9"/>
      <c r="P6" s="9"/>
      <c r="Q6" s="9"/>
      <c r="R6" s="9"/>
      <c r="S6" s="9"/>
      <c r="T6" s="9"/>
      <c r="U6" s="9"/>
      <c r="V6" s="9"/>
      <c r="W6" s="9"/>
      <c r="X6" s="9"/>
      <c r="Y6" s="9"/>
      <c r="Z6" s="9"/>
    </row>
    <row r="7" spans="1:26" ht="30.75" customHeight="1" x14ac:dyDescent="0.2">
      <c r="A7" s="9" t="s">
        <v>118</v>
      </c>
      <c r="B7" s="64"/>
      <c r="C7" s="9"/>
      <c r="D7" s="9"/>
      <c r="E7" s="9"/>
      <c r="F7" s="9"/>
      <c r="G7" s="9"/>
      <c r="H7" s="9"/>
      <c r="I7" s="9"/>
      <c r="J7" s="9"/>
      <c r="K7" s="9"/>
      <c r="L7" s="9"/>
      <c r="M7" s="9"/>
      <c r="N7" s="9"/>
      <c r="O7" s="9"/>
      <c r="P7" s="9"/>
      <c r="Q7" s="9"/>
      <c r="R7" s="9"/>
      <c r="S7" s="9"/>
      <c r="T7" s="9"/>
      <c r="U7" s="9"/>
      <c r="V7" s="9"/>
      <c r="W7" s="9"/>
      <c r="X7" s="9"/>
      <c r="Y7" s="9"/>
      <c r="Z7" s="9"/>
    </row>
    <row r="8" spans="1:26" ht="15" x14ac:dyDescent="0.2">
      <c r="A8" s="52" t="s">
        <v>33</v>
      </c>
      <c r="B8" s="52"/>
      <c r="C8" s="52"/>
      <c r="D8" s="52"/>
      <c r="E8" s="9"/>
      <c r="F8" s="9"/>
      <c r="G8" s="9"/>
      <c r="H8" s="9"/>
      <c r="I8" s="9"/>
      <c r="J8" s="9"/>
      <c r="K8" s="9"/>
      <c r="L8" s="9"/>
      <c r="M8" s="9"/>
      <c r="N8" s="9"/>
      <c r="O8" s="9"/>
      <c r="P8" s="9"/>
      <c r="Q8" s="9"/>
      <c r="R8" s="9"/>
      <c r="S8" s="9"/>
      <c r="T8" s="9"/>
      <c r="U8" s="9"/>
      <c r="V8" s="9"/>
      <c r="W8" s="9"/>
      <c r="X8" s="9"/>
      <c r="Y8" s="9"/>
      <c r="Z8" s="9"/>
    </row>
    <row r="9" spans="1:26" ht="171" customHeight="1" x14ac:dyDescent="0.2">
      <c r="A9" s="53" t="s">
        <v>127</v>
      </c>
      <c r="B9" s="53"/>
      <c r="C9" s="53"/>
      <c r="D9" s="53"/>
      <c r="E9" s="9"/>
      <c r="F9" s="9"/>
      <c r="G9" s="9"/>
      <c r="H9" s="9"/>
      <c r="I9" s="9"/>
      <c r="J9" s="9"/>
      <c r="K9" s="9"/>
      <c r="L9" s="9"/>
      <c r="M9" s="9"/>
      <c r="N9" s="9"/>
      <c r="O9" s="9"/>
      <c r="P9" s="9"/>
      <c r="Q9" s="9"/>
      <c r="R9" s="9"/>
      <c r="S9" s="9"/>
      <c r="T9" s="9"/>
      <c r="U9" s="9"/>
      <c r="V9" s="9"/>
      <c r="W9" s="9"/>
      <c r="X9" s="9"/>
      <c r="Y9" s="9"/>
      <c r="Z9" s="9"/>
    </row>
    <row r="10" spans="1:26" ht="15" x14ac:dyDescent="0.2">
      <c r="A10" s="54" t="s">
        <v>1</v>
      </c>
      <c r="B10" s="54"/>
      <c r="C10" s="54"/>
      <c r="D10" s="54"/>
      <c r="E10" s="9"/>
      <c r="F10" s="9"/>
      <c r="G10" s="9"/>
      <c r="H10" s="9"/>
      <c r="I10" s="9"/>
      <c r="J10" s="9"/>
      <c r="K10" s="9"/>
      <c r="L10" s="9"/>
      <c r="M10" s="9"/>
      <c r="N10" s="9"/>
      <c r="O10" s="9"/>
      <c r="P10" s="9"/>
      <c r="Q10" s="9"/>
      <c r="R10" s="9"/>
      <c r="S10" s="9"/>
      <c r="T10" s="9"/>
      <c r="U10" s="9"/>
      <c r="V10" s="9"/>
      <c r="W10" s="9"/>
      <c r="X10" s="9"/>
      <c r="Y10" s="9"/>
      <c r="Z10" s="9"/>
    </row>
    <row r="11" spans="1:26" ht="78" customHeight="1" x14ac:dyDescent="0.2">
      <c r="A11" s="53" t="s">
        <v>128</v>
      </c>
      <c r="B11" s="53"/>
      <c r="C11" s="53"/>
      <c r="D11" s="53"/>
      <c r="E11" s="9"/>
      <c r="F11" s="9"/>
      <c r="G11" s="9"/>
      <c r="H11" s="9"/>
      <c r="I11" s="9"/>
      <c r="J11" s="9"/>
      <c r="K11" s="9"/>
      <c r="L11" s="9"/>
      <c r="M11" s="9"/>
      <c r="N11" s="9"/>
      <c r="O11" s="9"/>
      <c r="P11" s="9"/>
      <c r="Q11" s="9"/>
      <c r="R11" s="9"/>
      <c r="S11" s="9"/>
      <c r="T11" s="9"/>
      <c r="U11" s="9"/>
      <c r="V11" s="9"/>
      <c r="W11" s="9"/>
      <c r="X11" s="9"/>
      <c r="Y11" s="9"/>
      <c r="Z11" s="9"/>
    </row>
    <row r="12" spans="1:26" ht="15" x14ac:dyDescent="0.2">
      <c r="A12" s="9"/>
      <c r="B12" s="11" t="s">
        <v>36</v>
      </c>
      <c r="C12" s="12" t="s">
        <v>37</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HYPERLINK("https://www.k-5mathteachingresources.com/support-files/mouse-shapes.pdf","K.G.B.6 - Mouse Shapes")</f>
        <v>K.G.B.6 - Mouse Shapes</v>
      </c>
      <c r="C13" s="13" t="s">
        <v>38</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HYPERLINK("https://www.k-5mathteachingresources.com/support-files/pattern-block-animals.pdf","K.G.B.6 - Pattern Block Animals")</f>
        <v>K.G.B.6 - Pattern Block Animals</v>
      </c>
      <c r="C14" s="13" t="s">
        <v>38</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5" x14ac:dyDescent="0.25">
      <c r="A20" s="56" t="s">
        <v>129</v>
      </c>
      <c r="B20" s="56"/>
      <c r="C20" s="56"/>
      <c r="D20" s="56"/>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4.25"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ht="14.25"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sheetData>
  <mergeCells count="6">
    <mergeCell ref="A20:D20"/>
    <mergeCell ref="B4:B7"/>
    <mergeCell ref="A8:D8"/>
    <mergeCell ref="A9:D9"/>
    <mergeCell ref="A10:D10"/>
    <mergeCell ref="A11:D11"/>
  </mergeCells>
  <hyperlinks>
    <hyperlink ref="C13" r:id="rId1" xr:uid="{00000000-0004-0000-1700-000000000000}"/>
    <hyperlink ref="C14" r:id="rId2" xr:uid="{00000000-0004-0000-1700-000001000000}"/>
    <hyperlink ref="A20:D20" location="'Intro to K Standards'!A1" display="Return to Intro Page" xr:uid="{06CC14DD-8F7F-4755-8140-EA18E9547E91}"/>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5"/>
  <sheetViews>
    <sheetView workbookViewId="0">
      <selection activeCell="A4" sqref="A4"/>
    </sheetView>
  </sheetViews>
  <sheetFormatPr defaultRowHeight="15.75" customHeight="1" x14ac:dyDescent="0.2"/>
  <cols>
    <col min="1" max="1" width="36.375" customWidth="1"/>
    <col min="2" max="2" width="41.75" customWidth="1"/>
    <col min="3" max="3" width="38.375" customWidth="1"/>
    <col min="4" max="4" width="34.375" customWidth="1"/>
    <col min="5" max="1024" width="13.375" customWidth="1"/>
  </cols>
  <sheetData>
    <row r="1" spans="1:26" ht="15" x14ac:dyDescent="0.2">
      <c r="A1" s="7"/>
      <c r="B1" s="8" t="s">
        <v>26</v>
      </c>
      <c r="C1" s="7"/>
      <c r="D1" s="7"/>
      <c r="E1" s="9"/>
      <c r="F1" s="9"/>
      <c r="G1" s="9"/>
      <c r="H1" s="9"/>
      <c r="I1" s="9"/>
      <c r="J1" s="9"/>
      <c r="K1" s="9"/>
      <c r="L1" s="9"/>
      <c r="M1" s="9"/>
      <c r="N1" s="9"/>
      <c r="O1" s="9"/>
      <c r="P1" s="9"/>
      <c r="Q1" s="9"/>
      <c r="R1" s="9"/>
      <c r="S1" s="9"/>
      <c r="T1" s="9"/>
      <c r="U1" s="9"/>
      <c r="V1" s="9"/>
      <c r="W1" s="9"/>
      <c r="X1" s="9"/>
      <c r="Y1" s="9"/>
      <c r="Z1" s="9"/>
    </row>
    <row r="2" spans="1:26" ht="25.5" x14ac:dyDescent="0.2">
      <c r="A2" s="7"/>
      <c r="B2" s="10" t="s">
        <v>27</v>
      </c>
      <c r="C2" s="7"/>
      <c r="D2" s="7"/>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95.25" customHeight="1" x14ac:dyDescent="0.2">
      <c r="A4" s="15" t="s">
        <v>141</v>
      </c>
      <c r="B4" s="9" t="s">
        <v>42</v>
      </c>
      <c r="C4" s="9" t="s">
        <v>43</v>
      </c>
      <c r="D4" s="9"/>
      <c r="E4" s="9"/>
      <c r="F4" s="9"/>
      <c r="G4" s="9"/>
      <c r="H4" s="9"/>
      <c r="I4" s="9"/>
      <c r="J4" s="9"/>
      <c r="K4" s="9"/>
      <c r="L4" s="9"/>
      <c r="M4" s="9"/>
      <c r="N4" s="9"/>
      <c r="O4" s="9"/>
      <c r="P4" s="9"/>
      <c r="Q4" s="9"/>
      <c r="R4" s="9"/>
      <c r="S4" s="9"/>
      <c r="T4" s="9"/>
      <c r="U4" s="9"/>
      <c r="V4" s="9"/>
      <c r="W4" s="9"/>
      <c r="X4" s="9"/>
      <c r="Y4" s="9"/>
      <c r="Z4" s="9"/>
    </row>
    <row r="5" spans="1:26" ht="15" x14ac:dyDescent="0.2">
      <c r="A5" s="52" t="s">
        <v>33</v>
      </c>
      <c r="B5" s="52"/>
      <c r="C5" s="52"/>
      <c r="D5" s="52"/>
      <c r="E5" s="9"/>
      <c r="F5" s="9"/>
      <c r="G5" s="9"/>
      <c r="H5" s="9"/>
      <c r="I5" s="9"/>
      <c r="J5" s="9"/>
      <c r="K5" s="9"/>
      <c r="L5" s="9"/>
      <c r="M5" s="9"/>
      <c r="N5" s="9"/>
      <c r="O5" s="9"/>
      <c r="P5" s="9"/>
      <c r="Q5" s="9"/>
      <c r="R5" s="9"/>
      <c r="S5" s="9"/>
      <c r="T5" s="9"/>
      <c r="U5" s="9"/>
      <c r="V5" s="9"/>
      <c r="W5" s="9"/>
      <c r="X5" s="9"/>
      <c r="Y5" s="9"/>
      <c r="Z5" s="9"/>
    </row>
    <row r="6" spans="1:26" ht="39.75" customHeight="1" x14ac:dyDescent="0.2">
      <c r="A6" s="53" t="s">
        <v>44</v>
      </c>
      <c r="B6" s="53"/>
      <c r="C6" s="53"/>
      <c r="D6" s="53"/>
      <c r="E6" s="9"/>
      <c r="F6" s="9"/>
      <c r="G6" s="9"/>
      <c r="H6" s="9"/>
      <c r="I6" s="9"/>
      <c r="J6" s="9"/>
      <c r="K6" s="9"/>
      <c r="L6" s="9"/>
      <c r="M6" s="9"/>
      <c r="N6" s="9"/>
      <c r="O6" s="9"/>
      <c r="P6" s="9"/>
      <c r="Q6" s="9"/>
      <c r="R6" s="9"/>
      <c r="S6" s="9"/>
      <c r="T6" s="9"/>
      <c r="U6" s="9"/>
      <c r="V6" s="9"/>
      <c r="W6" s="9"/>
      <c r="X6" s="9"/>
      <c r="Y6" s="9"/>
      <c r="Z6" s="9"/>
    </row>
    <row r="7" spans="1:26" ht="15" x14ac:dyDescent="0.2">
      <c r="A7" s="54" t="s">
        <v>1</v>
      </c>
      <c r="B7" s="54"/>
      <c r="C7" s="54"/>
      <c r="D7" s="54"/>
      <c r="E7" s="9"/>
      <c r="F7" s="9"/>
      <c r="G7" s="9"/>
      <c r="H7" s="9"/>
      <c r="I7" s="9"/>
      <c r="J7" s="9"/>
      <c r="K7" s="9"/>
      <c r="L7" s="9"/>
      <c r="M7" s="9"/>
      <c r="N7" s="9"/>
      <c r="O7" s="9"/>
      <c r="P7" s="9"/>
      <c r="Q7" s="9"/>
      <c r="R7" s="9"/>
      <c r="S7" s="9"/>
      <c r="T7" s="9"/>
      <c r="U7" s="9"/>
      <c r="V7" s="9"/>
      <c r="W7" s="9"/>
      <c r="X7" s="9"/>
      <c r="Y7" s="9"/>
      <c r="Z7" s="9"/>
    </row>
    <row r="8" spans="1:26" ht="45" customHeight="1" x14ac:dyDescent="0.2">
      <c r="A8" s="53" t="s">
        <v>45</v>
      </c>
      <c r="B8" s="53"/>
      <c r="C8" s="53"/>
      <c r="D8" s="53"/>
      <c r="E8" s="9"/>
      <c r="F8" s="9"/>
      <c r="G8" s="9"/>
      <c r="H8" s="9"/>
      <c r="I8" s="9"/>
      <c r="J8" s="9"/>
      <c r="K8" s="9"/>
      <c r="L8" s="9"/>
      <c r="M8" s="9"/>
      <c r="N8" s="9"/>
      <c r="O8" s="9"/>
      <c r="P8" s="9"/>
      <c r="Q8" s="9"/>
      <c r="R8" s="9"/>
      <c r="S8" s="9"/>
      <c r="T8" s="9"/>
      <c r="U8" s="9"/>
      <c r="V8" s="9"/>
      <c r="W8" s="9"/>
      <c r="X8" s="9"/>
      <c r="Y8" s="9"/>
      <c r="Z8" s="9"/>
    </row>
    <row r="9" spans="1:26" ht="15" x14ac:dyDescent="0.2">
      <c r="A9" s="9"/>
      <c r="B9" s="11" t="s">
        <v>36</v>
      </c>
      <c r="C9" s="12" t="s">
        <v>37</v>
      </c>
      <c r="D9" s="9"/>
      <c r="E9" s="9"/>
      <c r="F9" s="9"/>
      <c r="G9" s="9"/>
      <c r="H9" s="9"/>
      <c r="I9" s="9"/>
      <c r="J9" s="9"/>
      <c r="K9" s="9"/>
      <c r="L9" s="9"/>
      <c r="M9" s="9"/>
      <c r="N9" s="9"/>
      <c r="O9" s="9"/>
      <c r="P9" s="9"/>
      <c r="Q9" s="9"/>
      <c r="R9" s="9"/>
      <c r="S9" s="9"/>
      <c r="T9" s="9"/>
      <c r="U9" s="9"/>
      <c r="V9" s="9"/>
      <c r="W9" s="9"/>
      <c r="X9" s="9"/>
      <c r="Y9" s="9"/>
      <c r="Z9" s="9"/>
    </row>
    <row r="10" spans="1:26" ht="14.25" x14ac:dyDescent="0.2">
      <c r="A10" s="9"/>
      <c r="B10" s="13" t="str">
        <f>HYPERLINK("https://www.illustrativemathematics.org/content-standards/K/CC/A/2/tasks/448","K.CC.A.2- Assessing Counting Sequences Part 1")</f>
        <v>K.CC.A.2- Assessing Counting Sequences Part 1</v>
      </c>
      <c r="C10" s="13" t="s">
        <v>39</v>
      </c>
      <c r="D10" s="9"/>
      <c r="E10" s="9"/>
      <c r="F10" s="9"/>
      <c r="G10" s="9"/>
      <c r="H10" s="9"/>
      <c r="I10" s="9"/>
      <c r="J10" s="9"/>
      <c r="K10" s="9"/>
      <c r="L10" s="9"/>
      <c r="M10" s="9"/>
      <c r="N10" s="9"/>
      <c r="O10" s="9"/>
      <c r="P10" s="9"/>
      <c r="Q10" s="9"/>
      <c r="R10" s="9"/>
      <c r="S10" s="9"/>
      <c r="T10" s="9"/>
      <c r="U10" s="9"/>
      <c r="V10" s="9"/>
      <c r="W10" s="9"/>
      <c r="X10" s="9"/>
      <c r="Y10" s="9"/>
      <c r="Z10" s="9"/>
    </row>
    <row r="11" spans="1:26" ht="14.25" x14ac:dyDescent="0.2">
      <c r="A11" s="9"/>
      <c r="B11" s="13" t="str">
        <f>HYPERLINK("https://www.illustrativemathematics.org/content-standards/K/CC/A/2/tasks/448","K.CC.A.2- Assessing Counting Sequences Part 2")</f>
        <v>K.CC.A.2- Assessing Counting Sequences Part 2</v>
      </c>
      <c r="C11" s="13" t="s">
        <v>39</v>
      </c>
      <c r="D11" s="9"/>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13" t="str">
        <f>HYPERLINK("https://www.k-5mathteachingresources.com/support-files/count-on-cup.pdf","K.CC.A.2 - Count on Cups")</f>
        <v>K.CC.A.2 - Count on Cups</v>
      </c>
      <c r="C12" s="13" t="s">
        <v>38</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HYPERLINK("https://www.k-5mathteachingresources.com/support-files/cross-the-decade.pdf","K.CC.A.2 - Cross The Decade")</f>
        <v>K.CC.A.2 - Cross The Decade</v>
      </c>
      <c r="C13" s="13" t="s">
        <v>38</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HYPERLINK("https://www.illustrativemathematics.org/content-standards/K/CC/A/2/tasks/373","K.CC.A.2- Number After Bingo 1-15")</f>
        <v>K.CC.A.2- Number After Bingo 1-15</v>
      </c>
      <c r="C14" s="13" t="s">
        <v>39</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HYPERLINK("https://www.illustrativemathematics.org/content-standards/K/CC/A/2/tasks/401","K.CC.A.2- Number Line Up")</f>
        <v>K.CC.A.2- Number Line Up</v>
      </c>
      <c r="C15" s="13" t="s">
        <v>39</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13" t="str">
        <f>HYPERLINK("https://www.illustrativemathematics.org/content-standards/K/CC/A/2/tasks/980","K.CC.A.2 -  ""One More"" Concentration")</f>
        <v>K.CC.A.2 -  "One More" Concentration</v>
      </c>
      <c r="C16" s="13" t="s">
        <v>39</v>
      </c>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13" t="str">
        <f>HYPERLINK("https://www.illustrativemathematics.org/content-standards/K/CC/A/2/tasks/927","K.CC.A.2- Pick a Number, Count On")</f>
        <v>K.CC.A.2- Pick a Number, Count On</v>
      </c>
      <c r="C17" s="13" t="s">
        <v>39</v>
      </c>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13" t="str">
        <f>HYPERLINK("https://www.k-5mathteachingresources.com/support-files/show-two-more.pdf","K.CC.A.2 - Show Two More")</f>
        <v>K.CC.A.2 - Show Two More</v>
      </c>
      <c r="C18" s="13" t="s">
        <v>38</v>
      </c>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13" t="str">
        <f>HYPERLINK("https://www.illustrativemathematics.org/content-standards/K/CC/A/2/tasks/361","K.CC,A.2- Start-Stop Counting")</f>
        <v>K.CC,A.2- Start-Stop Counting</v>
      </c>
      <c r="C19" s="13" t="s">
        <v>39</v>
      </c>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13" t="str">
        <f>HYPERLINK("https://gfletchy.com/dotty/","K.CC.A.2- 3 Act Task- Dotty")</f>
        <v>K.CC.A.2- 3 Act Task- Dotty</v>
      </c>
      <c r="C20" s="13" t="s">
        <v>41</v>
      </c>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13" t="str">
        <f>HYPERLINK("https://gfletchy.com/the-candyman/","K.CC.A.2- 3 Act Task - The Candyman")</f>
        <v>K.CC.A.2- 3 Act Task - The Candyman</v>
      </c>
      <c r="C21" s="13" t="s">
        <v>41</v>
      </c>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5" x14ac:dyDescent="0.25">
      <c r="A24" s="56" t="s">
        <v>129</v>
      </c>
      <c r="B24" s="56"/>
      <c r="C24" s="56"/>
      <c r="D24" s="56"/>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sheetData>
  <mergeCells count="5">
    <mergeCell ref="A5:D5"/>
    <mergeCell ref="A6:D6"/>
    <mergeCell ref="A7:D7"/>
    <mergeCell ref="A8:D8"/>
    <mergeCell ref="A24:D24"/>
  </mergeCells>
  <hyperlinks>
    <hyperlink ref="C10" r:id="rId1" xr:uid="{00000000-0004-0000-0200-000000000000}"/>
    <hyperlink ref="C11" r:id="rId2" xr:uid="{00000000-0004-0000-0200-000001000000}"/>
    <hyperlink ref="C12" r:id="rId3" xr:uid="{00000000-0004-0000-0200-000002000000}"/>
    <hyperlink ref="C13" r:id="rId4" xr:uid="{00000000-0004-0000-0200-000003000000}"/>
    <hyperlink ref="C14" r:id="rId5" xr:uid="{00000000-0004-0000-0200-000004000000}"/>
    <hyperlink ref="C15" r:id="rId6" xr:uid="{00000000-0004-0000-0200-000005000000}"/>
    <hyperlink ref="C16" r:id="rId7" xr:uid="{00000000-0004-0000-0200-000006000000}"/>
    <hyperlink ref="C17" r:id="rId8" xr:uid="{00000000-0004-0000-0200-000007000000}"/>
    <hyperlink ref="C18" r:id="rId9" xr:uid="{00000000-0004-0000-0200-000008000000}"/>
    <hyperlink ref="C19" r:id="rId10" xr:uid="{00000000-0004-0000-0200-000009000000}"/>
    <hyperlink ref="C20" r:id="rId11" xr:uid="{00000000-0004-0000-0200-00000A000000}"/>
    <hyperlink ref="C21" r:id="rId12" xr:uid="{00000000-0004-0000-0200-00000B000000}"/>
    <hyperlink ref="A24:D24" location="'Intro to K Standards'!A1" display="Return to Intro Page" xr:uid="{68E89413-BB0A-422C-8E96-CC38132BF3AB}"/>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7"/>
  <sheetViews>
    <sheetView topLeftCell="A7" workbookViewId="0">
      <selection activeCell="A4" sqref="A4"/>
    </sheetView>
  </sheetViews>
  <sheetFormatPr defaultRowHeight="15.75" customHeight="1" x14ac:dyDescent="0.2"/>
  <cols>
    <col min="1" max="26" width="38.125" customWidth="1"/>
    <col min="27" max="1024" width="13.375" customWidth="1"/>
  </cols>
  <sheetData>
    <row r="1" spans="1:26" ht="15" x14ac:dyDescent="0.2">
      <c r="A1" s="7"/>
      <c r="B1" s="8" t="s">
        <v>26</v>
      </c>
      <c r="C1" s="7"/>
      <c r="D1" s="7"/>
      <c r="E1" s="9"/>
      <c r="F1" s="9"/>
      <c r="G1" s="9"/>
      <c r="H1" s="9"/>
      <c r="I1" s="9"/>
      <c r="J1" s="9"/>
      <c r="K1" s="9"/>
      <c r="L1" s="9"/>
      <c r="M1" s="9"/>
      <c r="N1" s="9"/>
      <c r="O1" s="9"/>
      <c r="P1" s="9"/>
      <c r="Q1" s="9"/>
      <c r="R1" s="9"/>
      <c r="S1" s="9"/>
      <c r="T1" s="9"/>
      <c r="U1" s="9"/>
      <c r="V1" s="9"/>
      <c r="W1" s="9"/>
      <c r="X1" s="9"/>
      <c r="Y1" s="9"/>
      <c r="Z1" s="9"/>
    </row>
    <row r="2" spans="1:26" ht="25.5" x14ac:dyDescent="0.2">
      <c r="A2" s="7"/>
      <c r="B2" s="10" t="s">
        <v>27</v>
      </c>
      <c r="C2" s="7"/>
      <c r="D2" s="7"/>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2"/>
      <c r="E3" s="9"/>
      <c r="F3" s="9"/>
      <c r="G3" s="9"/>
      <c r="H3" s="9"/>
      <c r="I3" s="9"/>
      <c r="J3" s="9"/>
      <c r="K3" s="9"/>
      <c r="L3" s="9"/>
      <c r="M3" s="9"/>
      <c r="N3" s="9"/>
      <c r="O3" s="9"/>
      <c r="P3" s="9"/>
      <c r="Q3" s="9"/>
      <c r="R3" s="9"/>
      <c r="S3" s="9"/>
      <c r="T3" s="9"/>
      <c r="U3" s="9"/>
      <c r="V3" s="9"/>
      <c r="W3" s="9"/>
      <c r="X3" s="9"/>
      <c r="Y3" s="9"/>
      <c r="Z3" s="9"/>
    </row>
    <row r="4" spans="1:26" ht="140.25" x14ac:dyDescent="0.2">
      <c r="A4" s="15" t="s">
        <v>139</v>
      </c>
      <c r="B4" s="14" t="s">
        <v>46</v>
      </c>
      <c r="C4" s="9" t="s">
        <v>47</v>
      </c>
      <c r="D4" s="9"/>
      <c r="E4" s="9"/>
      <c r="F4" s="9"/>
      <c r="G4" s="9"/>
      <c r="H4" s="9"/>
      <c r="I4" s="9"/>
      <c r="J4" s="9"/>
      <c r="K4" s="9"/>
      <c r="L4" s="9"/>
      <c r="M4" s="9"/>
      <c r="N4" s="9"/>
      <c r="O4" s="9"/>
      <c r="P4" s="9"/>
      <c r="Q4" s="9"/>
      <c r="R4" s="9"/>
      <c r="S4" s="9"/>
      <c r="T4" s="9"/>
      <c r="U4" s="9"/>
      <c r="V4" s="9"/>
      <c r="W4" s="9"/>
      <c r="X4" s="9"/>
      <c r="Y4" s="9"/>
      <c r="Z4" s="9"/>
    </row>
    <row r="5" spans="1:26" ht="15" x14ac:dyDescent="0.2">
      <c r="A5" s="52" t="s">
        <v>33</v>
      </c>
      <c r="B5" s="52"/>
      <c r="C5" s="52"/>
      <c r="D5" s="52"/>
      <c r="E5" s="9"/>
      <c r="F5" s="9"/>
      <c r="G5" s="9"/>
      <c r="H5" s="9"/>
      <c r="I5" s="9"/>
      <c r="J5" s="9"/>
      <c r="K5" s="9"/>
      <c r="L5" s="9"/>
      <c r="M5" s="9"/>
      <c r="N5" s="9"/>
      <c r="O5" s="9"/>
      <c r="P5" s="9"/>
      <c r="Q5" s="9"/>
      <c r="R5" s="9"/>
      <c r="S5" s="9"/>
      <c r="T5" s="9"/>
      <c r="U5" s="9"/>
      <c r="V5" s="9"/>
      <c r="W5" s="9"/>
      <c r="X5" s="9"/>
      <c r="Y5" s="9"/>
      <c r="Z5" s="9"/>
    </row>
    <row r="6" spans="1:26" ht="84.75" customHeight="1" x14ac:dyDescent="0.2">
      <c r="A6" s="53" t="s">
        <v>48</v>
      </c>
      <c r="B6" s="53"/>
      <c r="C6" s="53"/>
      <c r="D6" s="53"/>
      <c r="E6" s="9"/>
      <c r="F6" s="9"/>
      <c r="G6" s="9"/>
      <c r="H6" s="9"/>
      <c r="I6" s="9"/>
      <c r="J6" s="9"/>
      <c r="K6" s="9"/>
      <c r="L6" s="9"/>
      <c r="M6" s="9"/>
      <c r="N6" s="9"/>
      <c r="O6" s="9"/>
      <c r="P6" s="9"/>
      <c r="Q6" s="9"/>
      <c r="R6" s="9"/>
      <c r="S6" s="9"/>
      <c r="T6" s="9"/>
      <c r="U6" s="9"/>
      <c r="V6" s="9"/>
      <c r="W6" s="9"/>
      <c r="X6" s="9"/>
      <c r="Y6" s="9"/>
      <c r="Z6" s="9"/>
    </row>
    <row r="7" spans="1:26" ht="15" x14ac:dyDescent="0.2">
      <c r="A7" s="54" t="s">
        <v>1</v>
      </c>
      <c r="B7" s="54"/>
      <c r="C7" s="54"/>
      <c r="D7" s="54"/>
      <c r="E7" s="9"/>
      <c r="F7" s="9"/>
      <c r="G7" s="9"/>
      <c r="H7" s="9"/>
      <c r="I7" s="9"/>
      <c r="J7" s="9"/>
      <c r="K7" s="9"/>
      <c r="L7" s="9"/>
      <c r="M7" s="9"/>
      <c r="N7" s="9"/>
      <c r="O7" s="9"/>
      <c r="P7" s="9"/>
      <c r="Q7" s="9"/>
      <c r="R7" s="9"/>
      <c r="S7" s="9"/>
      <c r="T7" s="9"/>
      <c r="U7" s="9"/>
      <c r="V7" s="9"/>
      <c r="W7" s="9"/>
      <c r="X7" s="9"/>
      <c r="Y7" s="9"/>
      <c r="Z7" s="9"/>
    </row>
    <row r="8" spans="1:26" ht="124.5" customHeight="1" x14ac:dyDescent="0.2">
      <c r="A8" s="57" t="s">
        <v>49</v>
      </c>
      <c r="B8" s="57"/>
      <c r="C8" s="57"/>
      <c r="D8" s="57"/>
      <c r="E8" s="9"/>
      <c r="F8" s="9"/>
      <c r="G8" s="9"/>
      <c r="H8" s="9"/>
      <c r="I8" s="9"/>
      <c r="J8" s="9"/>
      <c r="K8" s="9"/>
      <c r="L8" s="9"/>
      <c r="M8" s="9"/>
      <c r="N8" s="9"/>
      <c r="O8" s="9"/>
      <c r="P8" s="9"/>
      <c r="Q8" s="9"/>
      <c r="R8" s="9"/>
      <c r="S8" s="9"/>
      <c r="T8" s="9"/>
      <c r="U8" s="9"/>
      <c r="V8" s="9"/>
      <c r="W8" s="9"/>
      <c r="X8" s="9"/>
      <c r="Y8" s="9"/>
      <c r="Z8" s="9"/>
    </row>
    <row r="9" spans="1:26" ht="15" x14ac:dyDescent="0.2">
      <c r="A9" s="9"/>
      <c r="B9" s="11" t="s">
        <v>36</v>
      </c>
      <c r="C9" s="12" t="s">
        <v>37</v>
      </c>
      <c r="D9" s="9"/>
      <c r="E9" s="9"/>
      <c r="F9" s="9"/>
      <c r="G9" s="9"/>
      <c r="H9" s="9"/>
      <c r="I9" s="9"/>
      <c r="J9" s="9"/>
      <c r="K9" s="9"/>
      <c r="L9" s="9"/>
      <c r="M9" s="9"/>
      <c r="N9" s="9"/>
      <c r="O9" s="9"/>
      <c r="P9" s="9"/>
      <c r="Q9" s="9"/>
      <c r="R9" s="9"/>
      <c r="S9" s="9"/>
      <c r="T9" s="9"/>
      <c r="U9" s="9"/>
      <c r="V9" s="9"/>
      <c r="W9" s="9"/>
      <c r="X9" s="9"/>
      <c r="Y9" s="9"/>
      <c r="Z9" s="9"/>
    </row>
    <row r="10" spans="1:26" ht="14.25" x14ac:dyDescent="0.2">
      <c r="A10" s="9"/>
      <c r="B10" s="13" t="str">
        <f>HYPERLINK("https://www.illustrativemathematics.org/content-standards/K/CC/A/3/tasks/452","K.CC.A.3- Assessing Writing Numbers")</f>
        <v>K.CC.A.3- Assessing Writing Numbers</v>
      </c>
      <c r="C10" s="13" t="s">
        <v>39</v>
      </c>
      <c r="D10" s="9"/>
      <c r="E10" s="9"/>
      <c r="F10" s="9"/>
      <c r="G10" s="9"/>
      <c r="H10" s="9"/>
      <c r="I10" s="9"/>
      <c r="J10" s="9"/>
      <c r="K10" s="9"/>
      <c r="L10" s="9"/>
      <c r="M10" s="9"/>
      <c r="N10" s="9"/>
      <c r="O10" s="9"/>
      <c r="P10" s="9"/>
      <c r="Q10" s="9"/>
      <c r="R10" s="9"/>
      <c r="S10" s="9"/>
      <c r="T10" s="9"/>
      <c r="U10" s="9"/>
      <c r="V10" s="9"/>
      <c r="W10" s="9"/>
      <c r="X10" s="9"/>
      <c r="Y10" s="9"/>
      <c r="Z10" s="9"/>
    </row>
    <row r="11" spans="1:26" ht="14.25" x14ac:dyDescent="0.2">
      <c r="A11" s="9"/>
      <c r="B11" s="13" t="str">
        <f>HYPERLINK("https://www.illustrativemathematics.org/content-standards/K/CC/A/3/tasks/1397","K.CC.A.3- Bags of Stuff")</f>
        <v>K.CC.A.3- Bags of Stuff</v>
      </c>
      <c r="C11" s="13" t="s">
        <v>39</v>
      </c>
      <c r="D11" s="9"/>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13" t="str">
        <f>HYPERLINK("https://www.illustrativemathematics.org/content-standards/K/CC/A/3/tasks/1224","K.CC.A.3- Dice Addition 1")</f>
        <v>K.CC.A.3- Dice Addition 1</v>
      </c>
      <c r="C12" s="13" t="s">
        <v>39</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HYPERLINK("https://www.k-5mathteachingresources.com/support-files/missing-numbers-1-10.pdf","K.CC.A.3 - Missing Numbers 1-10")</f>
        <v>K.CC.A.3 - Missing Numbers 1-10</v>
      </c>
      <c r="C13" s="13" t="s">
        <v>38</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HYPERLINK("https://www.k-5mathteachingresources.com/support-files/my-counting-book.pdf","K.CC.A.3 - My Counting Book")</f>
        <v>K.CC.A.3 - My Counting Book</v>
      </c>
      <c r="C14" s="13" t="s">
        <v>38</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HYPERLINK("https://www.illustrativemathematics.org/content-standards/K/CC/A/3/tasks/400","K.CC.A.3- Number Tic Tac Toe")</f>
        <v>K.CC.A.3- Number Tic Tac Toe</v>
      </c>
      <c r="C15" s="13" t="s">
        <v>39</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13" t="str">
        <f>HYPERLINK("https://www.illustrativemathematics.org/content-standards/K/CC/A/3/tasks/399","K.CC.A.3- Race to the Top")</f>
        <v>K.CC.A.3- Race to the Top</v>
      </c>
      <c r="C16" s="13" t="s">
        <v>39</v>
      </c>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13" t="str">
        <f>HYPERLINK("https://www.illustrativemathematics.org/content-standards/K/CC/A/3/tasks/398","K.CC.A.3- Rainbow Number Line")</f>
        <v>K.CC.A.3- Rainbow Number Line</v>
      </c>
      <c r="C17" s="13" t="s">
        <v>39</v>
      </c>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13" t="str">
        <f>HYPERLINK("https://www.k-5mathteachingresources.com/support-files/writing-numerals-1-10.pdf","K.CC.A.3 - Writing Numerals 1-10")</f>
        <v>K.CC.A.3 - Writing Numerals 1-10</v>
      </c>
      <c r="C18" s="13" t="s">
        <v>38</v>
      </c>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13" t="str">
        <f>HYPERLINK("https://gfletchy.com/dotty/","K.CC.A.3- 3 Act Task- Dotty")</f>
        <v>K.CC.A.3- 3 Act Task- Dotty</v>
      </c>
      <c r="C19" s="13" t="s">
        <v>41</v>
      </c>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13" t="str">
        <f>HYPERLINK("https://gfletchy.com/counting-squares/","K.CC.A.3- 3 Act Task - Counting Squares")</f>
        <v>K.CC.A.3- 3 Act Task - Counting Squares</v>
      </c>
      <c r="C20" s="13" t="s">
        <v>41</v>
      </c>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13" t="str">
        <f>HYPERLINK("https://gfletchy.com/peas-in-a-pod/","K.CC.A.3 - 3 Act Task- Peas in a Pod")</f>
        <v>K.CC.A.3 - 3 Act Task- Peas in a Pod</v>
      </c>
      <c r="C21" s="13" t="s">
        <v>41</v>
      </c>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13" t="str">
        <f>HYPERLINK("https://gfletchy.com/stage-5-series/","K.CC.A.3- 3 Act Task- Stage 5 Series")</f>
        <v>K.CC.A.3- 3 Act Task- Stage 5 Series</v>
      </c>
      <c r="C22" s="13" t="s">
        <v>41</v>
      </c>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13" t="str">
        <f>HYPERLINK("https://gfletchy.com/the-candyman/","K.CC.A.3- 3 Act Task - The Candyman")</f>
        <v>K.CC.A.3- 3 Act Task - The Candyman</v>
      </c>
      <c r="C23" s="13" t="s">
        <v>41</v>
      </c>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5" x14ac:dyDescent="0.25">
      <c r="A27" s="56" t="s">
        <v>129</v>
      </c>
      <c r="B27" s="56"/>
      <c r="C27" s="56"/>
      <c r="D27" s="56"/>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4.25"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ht="14.25"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sheetData>
  <mergeCells count="5">
    <mergeCell ref="A5:D5"/>
    <mergeCell ref="A6:D6"/>
    <mergeCell ref="A7:D7"/>
    <mergeCell ref="A8:D8"/>
    <mergeCell ref="A27:D27"/>
  </mergeCells>
  <hyperlinks>
    <hyperlink ref="C10" r:id="rId1" xr:uid="{00000000-0004-0000-0300-000000000000}"/>
    <hyperlink ref="C11" r:id="rId2" xr:uid="{00000000-0004-0000-0300-000001000000}"/>
    <hyperlink ref="C12" r:id="rId3" xr:uid="{00000000-0004-0000-0300-000002000000}"/>
    <hyperlink ref="C13" r:id="rId4" xr:uid="{00000000-0004-0000-0300-000003000000}"/>
    <hyperlink ref="C14" r:id="rId5" xr:uid="{00000000-0004-0000-0300-000004000000}"/>
    <hyperlink ref="C15" r:id="rId6" xr:uid="{00000000-0004-0000-0300-000005000000}"/>
    <hyperlink ref="C16" r:id="rId7" xr:uid="{00000000-0004-0000-0300-000006000000}"/>
    <hyperlink ref="C17" r:id="rId8" xr:uid="{00000000-0004-0000-0300-000007000000}"/>
    <hyperlink ref="C18" r:id="rId9" xr:uid="{00000000-0004-0000-0300-000008000000}"/>
    <hyperlink ref="C19" r:id="rId10" xr:uid="{00000000-0004-0000-0300-000009000000}"/>
    <hyperlink ref="C20" r:id="rId11" xr:uid="{00000000-0004-0000-0300-00000A000000}"/>
    <hyperlink ref="C21" r:id="rId12" xr:uid="{00000000-0004-0000-0300-00000B000000}"/>
    <hyperlink ref="C22" r:id="rId13" xr:uid="{00000000-0004-0000-0300-00000C000000}"/>
    <hyperlink ref="C23" r:id="rId14" xr:uid="{00000000-0004-0000-0300-00000D000000}"/>
    <hyperlink ref="A27:D27" location="'Intro to K Standards'!A1" display="Return to Intro Page" xr:uid="{D516FFB7-A30E-44B1-B7A8-CD69C37DDBB9}"/>
  </hyperlinks>
  <printOptions horizontalCentered="1" gridLines="1"/>
  <pageMargins left="0.7" right="0.7" top="1.1437499999999998" bottom="1.1437499999999998" header="0.75" footer="0.75"/>
  <pageSetup paperSize="0" fitToWidth="0" fitToHeight="0" pageOrder="overThenDown" orientation="landscape"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08"/>
  <sheetViews>
    <sheetView workbookViewId="0">
      <selection activeCell="B4" sqref="B4:B6"/>
    </sheetView>
  </sheetViews>
  <sheetFormatPr defaultRowHeight="15.75" customHeight="1" x14ac:dyDescent="0.2"/>
  <cols>
    <col min="1" max="1" width="33.125" customWidth="1"/>
    <col min="2" max="2" width="36.5" customWidth="1"/>
    <col min="3" max="3" width="36.75" customWidth="1"/>
    <col min="4" max="4" width="35.5" customWidth="1"/>
    <col min="5" max="1024" width="13.375" customWidth="1"/>
  </cols>
  <sheetData>
    <row r="1" spans="1:25" ht="15" x14ac:dyDescent="0.2">
      <c r="A1" s="7"/>
      <c r="B1" s="8" t="s">
        <v>26</v>
      </c>
      <c r="C1" s="7"/>
      <c r="D1" s="7"/>
      <c r="E1" s="9"/>
      <c r="F1" s="9"/>
      <c r="G1" s="9"/>
      <c r="H1" s="9"/>
      <c r="I1" s="9"/>
      <c r="J1" s="9"/>
      <c r="K1" s="9"/>
      <c r="L1" s="9"/>
      <c r="M1" s="9"/>
      <c r="N1" s="9"/>
      <c r="O1" s="9"/>
      <c r="P1" s="9"/>
      <c r="Q1" s="9"/>
      <c r="R1" s="9"/>
      <c r="S1" s="9"/>
      <c r="T1" s="9"/>
      <c r="U1" s="9"/>
      <c r="V1" s="9"/>
      <c r="W1" s="9"/>
      <c r="X1" s="9"/>
      <c r="Y1" s="9"/>
    </row>
    <row r="2" spans="1:25" ht="17.25" customHeight="1" x14ac:dyDescent="0.2">
      <c r="A2" s="7"/>
      <c r="B2" s="15" t="s">
        <v>50</v>
      </c>
      <c r="C2" s="7"/>
      <c r="D2" s="7"/>
      <c r="E2" s="9"/>
      <c r="F2" s="9"/>
      <c r="G2" s="9"/>
      <c r="H2" s="9"/>
      <c r="I2" s="9"/>
      <c r="J2" s="9"/>
      <c r="K2" s="9"/>
      <c r="L2" s="9"/>
      <c r="M2" s="9"/>
      <c r="N2" s="9"/>
      <c r="O2" s="9"/>
      <c r="P2" s="9"/>
      <c r="Q2" s="9"/>
      <c r="R2" s="9"/>
      <c r="S2" s="9"/>
      <c r="T2" s="9"/>
      <c r="U2" s="9"/>
      <c r="V2" s="9"/>
      <c r="W2" s="9"/>
      <c r="X2" s="9"/>
      <c r="Y2" s="9"/>
    </row>
    <row r="3" spans="1:25" ht="15" x14ac:dyDescent="0.2">
      <c r="A3" s="8" t="s">
        <v>28</v>
      </c>
      <c r="B3" s="8" t="s">
        <v>29</v>
      </c>
      <c r="C3" s="8" t="s">
        <v>30</v>
      </c>
      <c r="D3" s="7"/>
      <c r="E3" s="9"/>
      <c r="F3" s="9"/>
      <c r="G3" s="9"/>
      <c r="H3" s="9"/>
      <c r="I3" s="9"/>
      <c r="J3" s="9"/>
      <c r="K3" s="9"/>
      <c r="L3" s="9"/>
      <c r="M3" s="9"/>
      <c r="N3" s="9"/>
      <c r="O3" s="9"/>
      <c r="P3" s="9"/>
      <c r="Q3" s="9"/>
      <c r="R3" s="9"/>
      <c r="S3" s="9"/>
      <c r="T3" s="9"/>
      <c r="U3" s="9"/>
      <c r="V3" s="9"/>
      <c r="W3" s="9"/>
      <c r="X3" s="9"/>
      <c r="Y3" s="9"/>
    </row>
    <row r="4" spans="1:25" ht="216.75" x14ac:dyDescent="0.2">
      <c r="A4" s="15" t="s">
        <v>140</v>
      </c>
      <c r="B4" s="55" t="s">
        <v>51</v>
      </c>
      <c r="C4" s="9" t="s">
        <v>52</v>
      </c>
      <c r="D4" s="9"/>
      <c r="E4" s="9"/>
      <c r="F4" s="9"/>
      <c r="G4" s="9"/>
      <c r="H4" s="9"/>
      <c r="I4" s="9"/>
      <c r="J4" s="9"/>
      <c r="K4" s="9"/>
      <c r="L4" s="9"/>
      <c r="M4" s="9"/>
      <c r="N4" s="9"/>
      <c r="O4" s="9"/>
      <c r="P4" s="9"/>
      <c r="Q4" s="9"/>
      <c r="R4" s="9"/>
      <c r="S4" s="9"/>
      <c r="T4" s="9"/>
      <c r="U4" s="9"/>
      <c r="V4" s="9"/>
      <c r="W4" s="9"/>
      <c r="X4" s="9"/>
      <c r="Y4" s="9"/>
    </row>
    <row r="5" spans="1:25" ht="104.25" customHeight="1" x14ac:dyDescent="0.2">
      <c r="A5" s="15" t="s">
        <v>132</v>
      </c>
      <c r="B5" s="55"/>
      <c r="C5" s="9" t="s">
        <v>53</v>
      </c>
      <c r="D5" s="9"/>
      <c r="E5" s="9"/>
      <c r="F5" s="9"/>
      <c r="G5" s="9"/>
      <c r="H5" s="9"/>
      <c r="I5" s="9"/>
      <c r="J5" s="9"/>
      <c r="K5" s="9"/>
      <c r="L5" s="9"/>
      <c r="M5" s="9"/>
      <c r="N5" s="9"/>
      <c r="O5" s="9"/>
      <c r="P5" s="9"/>
      <c r="Q5" s="9"/>
      <c r="R5" s="9"/>
      <c r="S5" s="9"/>
      <c r="T5" s="9"/>
      <c r="U5" s="9"/>
      <c r="V5" s="9"/>
      <c r="W5" s="9"/>
      <c r="X5" s="9"/>
      <c r="Y5" s="9"/>
    </row>
    <row r="6" spans="1:25" ht="63.75" x14ac:dyDescent="0.2">
      <c r="A6" s="9"/>
      <c r="B6" s="55"/>
      <c r="C6" s="9" t="s">
        <v>47</v>
      </c>
      <c r="D6" s="9"/>
      <c r="E6" s="9"/>
      <c r="F6" s="9"/>
      <c r="G6" s="9"/>
      <c r="H6" s="9"/>
      <c r="I6" s="9"/>
      <c r="J6" s="9"/>
      <c r="K6" s="9"/>
      <c r="L6" s="9"/>
      <c r="M6" s="9"/>
      <c r="N6" s="9"/>
      <c r="O6" s="9"/>
      <c r="P6" s="9"/>
      <c r="Q6" s="9"/>
      <c r="R6" s="9"/>
      <c r="S6" s="9"/>
      <c r="T6" s="9"/>
      <c r="U6" s="9"/>
      <c r="V6" s="9"/>
      <c r="W6" s="9"/>
      <c r="X6" s="9"/>
      <c r="Y6" s="9"/>
    </row>
    <row r="7" spans="1:25" ht="15" x14ac:dyDescent="0.2">
      <c r="A7" s="52" t="s">
        <v>33</v>
      </c>
      <c r="B7" s="52"/>
      <c r="C7" s="52"/>
      <c r="D7" s="52"/>
      <c r="E7" s="9"/>
      <c r="F7" s="9"/>
      <c r="G7" s="9"/>
      <c r="H7" s="9"/>
      <c r="I7" s="9"/>
      <c r="J7" s="9"/>
      <c r="K7" s="9"/>
      <c r="L7" s="9"/>
      <c r="M7" s="9"/>
      <c r="N7" s="9"/>
      <c r="O7" s="9"/>
      <c r="P7" s="9"/>
      <c r="Q7" s="9"/>
      <c r="R7" s="9"/>
      <c r="S7" s="9"/>
      <c r="T7" s="9"/>
      <c r="U7" s="9"/>
      <c r="V7" s="9"/>
      <c r="W7" s="9"/>
      <c r="X7" s="9"/>
      <c r="Y7" s="9"/>
    </row>
    <row r="8" spans="1:25" ht="409.5" customHeight="1" x14ac:dyDescent="0.2">
      <c r="A8" s="53" t="s">
        <v>54</v>
      </c>
      <c r="B8" s="53"/>
      <c r="C8" s="53"/>
      <c r="D8" s="53"/>
      <c r="E8" s="9"/>
      <c r="F8" s="9"/>
      <c r="G8" s="9"/>
      <c r="H8" s="9"/>
      <c r="I8" s="9"/>
      <c r="J8" s="9"/>
      <c r="K8" s="9"/>
      <c r="L8" s="9"/>
      <c r="M8" s="9"/>
      <c r="N8" s="9"/>
      <c r="O8" s="9"/>
      <c r="P8" s="9"/>
      <c r="Q8" s="9"/>
      <c r="R8" s="9"/>
      <c r="S8" s="9"/>
      <c r="T8" s="9"/>
      <c r="U8" s="9"/>
      <c r="V8" s="9"/>
      <c r="W8" s="9"/>
      <c r="X8" s="9"/>
      <c r="Y8" s="9"/>
    </row>
    <row r="9" spans="1:25" ht="15" x14ac:dyDescent="0.2">
      <c r="A9" s="54" t="s">
        <v>1</v>
      </c>
      <c r="B9" s="54"/>
      <c r="C9" s="54"/>
      <c r="D9" s="54"/>
      <c r="E9" s="9"/>
      <c r="F9" s="9"/>
      <c r="G9" s="9"/>
      <c r="H9" s="9"/>
      <c r="I9" s="9"/>
      <c r="J9" s="9"/>
      <c r="K9" s="9"/>
      <c r="L9" s="9"/>
      <c r="M9" s="9"/>
      <c r="N9" s="9"/>
      <c r="O9" s="9"/>
      <c r="P9" s="9"/>
      <c r="Q9" s="9"/>
      <c r="R9" s="9"/>
      <c r="S9" s="9"/>
      <c r="T9" s="9"/>
      <c r="U9" s="9"/>
      <c r="V9" s="9"/>
      <c r="W9" s="9"/>
      <c r="X9" s="9"/>
      <c r="Y9" s="9"/>
    </row>
    <row r="10" spans="1:25" ht="96" customHeight="1" x14ac:dyDescent="0.2">
      <c r="A10" s="57" t="s">
        <v>55</v>
      </c>
      <c r="B10" s="57"/>
      <c r="C10" s="57"/>
      <c r="D10" s="57"/>
      <c r="E10" s="9"/>
      <c r="F10" s="9"/>
      <c r="G10" s="9"/>
      <c r="H10" s="9"/>
      <c r="I10" s="9"/>
      <c r="J10" s="9"/>
      <c r="K10" s="9"/>
      <c r="L10" s="9"/>
      <c r="M10" s="9"/>
      <c r="N10" s="9"/>
      <c r="O10" s="9"/>
      <c r="P10" s="9"/>
      <c r="Q10" s="9"/>
      <c r="R10" s="9"/>
      <c r="S10" s="9"/>
      <c r="T10" s="9"/>
      <c r="U10" s="9"/>
      <c r="V10" s="9"/>
      <c r="W10" s="9"/>
      <c r="X10" s="9"/>
      <c r="Y10" s="9"/>
    </row>
    <row r="11" spans="1:25" ht="15" x14ac:dyDescent="0.2">
      <c r="A11" s="9"/>
      <c r="B11" s="11" t="s">
        <v>36</v>
      </c>
      <c r="C11" s="12" t="s">
        <v>37</v>
      </c>
      <c r="D11" s="9"/>
      <c r="E11" s="9"/>
      <c r="F11" s="9"/>
      <c r="G11" s="9"/>
      <c r="H11" s="9"/>
      <c r="I11" s="9"/>
      <c r="J11" s="9"/>
      <c r="K11" s="9"/>
      <c r="L11" s="9"/>
      <c r="M11" s="9"/>
      <c r="N11" s="9"/>
      <c r="O11" s="9"/>
      <c r="P11" s="9"/>
      <c r="Q11" s="9"/>
      <c r="R11" s="9"/>
      <c r="S11" s="9"/>
      <c r="T11" s="9"/>
      <c r="U11" s="9"/>
      <c r="V11" s="9"/>
      <c r="W11" s="9"/>
      <c r="X11" s="9"/>
      <c r="Y11" s="9"/>
    </row>
    <row r="12" spans="1:25" ht="14.25" x14ac:dyDescent="0.2">
      <c r="A12" s="9"/>
      <c r="B12" s="13" t="str">
        <f>HYPERLINK("https://www.illustrativemathematics.org/content-standards/K/CC/B/4/tasks/1113","K.CC.B.4- Counting Mat")</f>
        <v>K.CC.B.4- Counting Mat</v>
      </c>
      <c r="C12" s="13" t="s">
        <v>39</v>
      </c>
      <c r="D12" s="9"/>
      <c r="E12" s="9"/>
      <c r="F12" s="9"/>
      <c r="G12" s="9"/>
      <c r="H12" s="9"/>
      <c r="I12" s="9"/>
      <c r="J12" s="9"/>
      <c r="K12" s="9"/>
      <c r="L12" s="9"/>
      <c r="M12" s="9"/>
      <c r="N12" s="9"/>
      <c r="O12" s="9"/>
      <c r="P12" s="9"/>
      <c r="Q12" s="9"/>
      <c r="R12" s="9"/>
      <c r="S12" s="9"/>
      <c r="T12" s="9"/>
      <c r="U12" s="9"/>
      <c r="V12" s="9"/>
      <c r="W12" s="9"/>
      <c r="X12" s="9"/>
      <c r="Y12" s="9"/>
    </row>
    <row r="13" spans="1:25" ht="14.25" x14ac:dyDescent="0.2">
      <c r="A13" s="9"/>
      <c r="B13" s="13" t="str">
        <f>HYPERLINK("https://www.k-5mathteachingresources.com/support-files/five-frame-concentration.pdf","K.CC.B.4 - Five Frame Concentration")</f>
        <v>K.CC.B.4 - Five Frame Concentration</v>
      </c>
      <c r="C13" s="13" t="s">
        <v>38</v>
      </c>
      <c r="D13" s="9"/>
      <c r="E13" s="9"/>
      <c r="F13" s="9"/>
      <c r="G13" s="9"/>
      <c r="H13" s="9"/>
      <c r="I13" s="9"/>
      <c r="J13" s="9"/>
      <c r="K13" s="9"/>
      <c r="L13" s="9"/>
      <c r="M13" s="9"/>
      <c r="N13" s="9"/>
      <c r="O13" s="9"/>
      <c r="P13" s="9"/>
      <c r="Q13" s="9"/>
      <c r="R13" s="9"/>
      <c r="S13" s="9"/>
      <c r="T13" s="9"/>
      <c r="U13" s="9"/>
      <c r="V13" s="9"/>
      <c r="W13" s="9"/>
      <c r="X13" s="9"/>
      <c r="Y13" s="9"/>
    </row>
    <row r="14" spans="1:25" ht="14.25" x14ac:dyDescent="0.2">
      <c r="A14" s="9"/>
      <c r="B14" s="13" t="str">
        <f>HYPERLINK("https://www.k-5mathteachingresources.com/support-files/five-frame-flash.pdf","K.CC.B.4 - Five Frame Flash")</f>
        <v>K.CC.B.4 - Five Frame Flash</v>
      </c>
      <c r="C14" s="13" t="s">
        <v>38</v>
      </c>
      <c r="D14" s="9"/>
      <c r="E14" s="9"/>
      <c r="F14" s="9"/>
      <c r="G14" s="9"/>
      <c r="H14" s="9"/>
      <c r="I14" s="9"/>
      <c r="J14" s="9"/>
      <c r="K14" s="9"/>
      <c r="L14" s="9"/>
      <c r="M14" s="9"/>
      <c r="N14" s="9"/>
      <c r="O14" s="9"/>
      <c r="P14" s="9"/>
      <c r="Q14" s="9"/>
      <c r="R14" s="9"/>
      <c r="S14" s="9"/>
      <c r="T14" s="9"/>
      <c r="U14" s="9"/>
      <c r="V14" s="9"/>
      <c r="W14" s="9"/>
      <c r="X14" s="9"/>
      <c r="Y14" s="9"/>
    </row>
    <row r="15" spans="1:25" ht="14.25" x14ac:dyDescent="0.2">
      <c r="A15" s="9"/>
      <c r="B15" s="13" t="str">
        <f>HYPERLINK("https://www.k-5mathteachingresources.com/support-files/five-frame-match.pdf","K.CC.B.4 - Five Frame Match")</f>
        <v>K.CC.B.4 - Five Frame Match</v>
      </c>
      <c r="C15" s="13" t="s">
        <v>38</v>
      </c>
      <c r="D15" s="9"/>
      <c r="E15" s="9"/>
      <c r="F15" s="9"/>
      <c r="G15" s="9"/>
      <c r="H15" s="9"/>
      <c r="I15" s="9"/>
      <c r="J15" s="9"/>
      <c r="K15" s="9"/>
      <c r="L15" s="9"/>
      <c r="M15" s="9"/>
      <c r="N15" s="9"/>
      <c r="O15" s="9"/>
      <c r="P15" s="9"/>
      <c r="Q15" s="9"/>
      <c r="R15" s="9"/>
      <c r="S15" s="9"/>
      <c r="T15" s="9"/>
      <c r="U15" s="9"/>
      <c r="V15" s="9"/>
      <c r="W15" s="9"/>
      <c r="X15" s="9"/>
      <c r="Y15" s="9"/>
    </row>
    <row r="16" spans="1:25" ht="14.25" x14ac:dyDescent="0.2">
      <c r="A16" s="9"/>
      <c r="B16" s="13" t="str">
        <f>HYPERLINK("https://www.k-5mathteachingresources.com/support-files/five-frame-numeral-match.pdf","K.CC.B.4 - Five Frame Numeral Match")</f>
        <v>K.CC.B.4 - Five Frame Numeral Match</v>
      </c>
      <c r="C16" s="13" t="s">
        <v>38</v>
      </c>
      <c r="D16" s="9"/>
      <c r="E16" s="9"/>
      <c r="F16" s="9"/>
      <c r="G16" s="9"/>
      <c r="H16" s="9"/>
      <c r="I16" s="9"/>
      <c r="J16" s="9"/>
      <c r="K16" s="9"/>
      <c r="L16" s="9"/>
      <c r="M16" s="9"/>
      <c r="N16" s="9"/>
      <c r="O16" s="9"/>
      <c r="P16" s="9"/>
      <c r="Q16" s="9"/>
      <c r="R16" s="9"/>
      <c r="S16" s="9"/>
      <c r="T16" s="9"/>
      <c r="U16" s="9"/>
      <c r="V16" s="9"/>
      <c r="W16" s="9"/>
      <c r="X16" s="9"/>
      <c r="Y16" s="9"/>
    </row>
    <row r="17" spans="1:25" ht="14.25" x14ac:dyDescent="0.2">
      <c r="A17" s="9"/>
      <c r="B17" s="13" t="str">
        <f>HYPERLINK("https://www.illustrativemathematics.org/content-standards/K/CC/B/4/tasks/1113","K.CC.B.4- Goody Bags")</f>
        <v>K.CC.B.4- Goody Bags</v>
      </c>
      <c r="C17" s="13" t="s">
        <v>39</v>
      </c>
      <c r="D17" s="9"/>
      <c r="E17" s="9"/>
      <c r="F17" s="9"/>
      <c r="G17" s="9"/>
      <c r="H17" s="9"/>
      <c r="I17" s="9"/>
      <c r="J17" s="9"/>
      <c r="K17" s="9"/>
      <c r="L17" s="9"/>
      <c r="M17" s="9"/>
      <c r="N17" s="9"/>
      <c r="O17" s="9"/>
      <c r="P17" s="9"/>
      <c r="Q17" s="9"/>
      <c r="R17" s="9"/>
      <c r="S17" s="9"/>
      <c r="T17" s="9"/>
      <c r="U17" s="9"/>
      <c r="V17" s="9"/>
      <c r="W17" s="9"/>
      <c r="X17" s="9"/>
      <c r="Y17" s="9"/>
    </row>
    <row r="18" spans="1:25" ht="14.25" x14ac:dyDescent="0.2">
      <c r="A18" s="9"/>
      <c r="B18" s="13" t="str">
        <f>HYPERLINK("https://www.k-5mathteachingresources.com/support-files/playdough-numbers.pdf","K.CC.B.4 - Playdough Numbers")</f>
        <v>K.CC.B.4 - Playdough Numbers</v>
      </c>
      <c r="C18" s="13" t="s">
        <v>38</v>
      </c>
      <c r="D18" s="9"/>
      <c r="E18" s="9"/>
      <c r="F18" s="9"/>
      <c r="G18" s="9"/>
      <c r="H18" s="9"/>
      <c r="I18" s="9"/>
      <c r="J18" s="9"/>
      <c r="K18" s="9"/>
      <c r="L18" s="9"/>
      <c r="M18" s="9"/>
      <c r="N18" s="9"/>
      <c r="O18" s="9"/>
      <c r="P18" s="9"/>
      <c r="Q18" s="9"/>
      <c r="R18" s="9"/>
      <c r="S18" s="9"/>
      <c r="T18" s="9"/>
      <c r="U18" s="9"/>
      <c r="V18" s="9"/>
      <c r="W18" s="9"/>
      <c r="X18" s="9"/>
      <c r="Y18" s="9"/>
    </row>
    <row r="19" spans="1:25" ht="14.25" x14ac:dyDescent="0.2">
      <c r="A19" s="9"/>
      <c r="B19" s="13" t="str">
        <f>HYPERLINK("https://www.k-5mathteachingresources.com/support-files/roll-and-cover-1-20.pdf","K.CC.B.4 - Roll and Cover 1-20")</f>
        <v>K.CC.B.4 - Roll and Cover 1-20</v>
      </c>
      <c r="C19" s="13" t="s">
        <v>38</v>
      </c>
      <c r="D19" s="9"/>
      <c r="E19" s="9"/>
      <c r="F19" s="9"/>
      <c r="G19" s="9"/>
      <c r="H19" s="9"/>
      <c r="I19" s="9"/>
      <c r="J19" s="9"/>
      <c r="K19" s="9"/>
      <c r="L19" s="9"/>
      <c r="M19" s="9"/>
      <c r="N19" s="9"/>
      <c r="O19" s="9"/>
      <c r="P19" s="9"/>
      <c r="Q19" s="9"/>
      <c r="R19" s="9"/>
      <c r="S19" s="9"/>
      <c r="T19" s="9"/>
      <c r="U19" s="9"/>
      <c r="V19" s="9"/>
      <c r="W19" s="9"/>
      <c r="X19" s="9"/>
      <c r="Y19" s="9"/>
    </row>
    <row r="20" spans="1:25" ht="14.25" x14ac:dyDescent="0.2">
      <c r="A20" s="9"/>
      <c r="B20" s="13" t="str">
        <f>HYPERLINK("https://www.illustrativemathematics.org/content-standards/K/CC/B/4/tasks/1113","K.CC.B.4- The Napping House")</f>
        <v>K.CC.B.4- The Napping House</v>
      </c>
      <c r="C20" s="13" t="s">
        <v>39</v>
      </c>
      <c r="D20" s="9"/>
      <c r="E20" s="9"/>
      <c r="F20" s="9"/>
      <c r="G20" s="9"/>
      <c r="H20" s="9"/>
      <c r="I20" s="9"/>
      <c r="J20" s="9"/>
      <c r="K20" s="9"/>
      <c r="L20" s="9"/>
      <c r="M20" s="9"/>
      <c r="N20" s="9"/>
      <c r="O20" s="9"/>
      <c r="P20" s="9"/>
      <c r="Q20" s="9"/>
      <c r="R20" s="9"/>
      <c r="S20" s="9"/>
      <c r="T20" s="9"/>
      <c r="U20" s="9"/>
      <c r="V20" s="9"/>
      <c r="W20" s="9"/>
      <c r="X20" s="9"/>
      <c r="Y20" s="9"/>
    </row>
    <row r="21" spans="1:25" ht="14.25" x14ac:dyDescent="0.2">
      <c r="A21" s="9"/>
      <c r="B21" s="13" t="str">
        <f>HYPERLINK("https://gfletchy.com/counting-squares/","K.CC.B.4- 3 Act Task - Counting Squares")</f>
        <v>K.CC.B.4- 3 Act Task - Counting Squares</v>
      </c>
      <c r="C21" s="13" t="s">
        <v>41</v>
      </c>
      <c r="D21" s="9"/>
      <c r="E21" s="9"/>
      <c r="F21" s="9"/>
      <c r="G21" s="9"/>
      <c r="H21" s="9"/>
      <c r="I21" s="9"/>
      <c r="J21" s="9"/>
      <c r="K21" s="9"/>
      <c r="L21" s="9"/>
      <c r="M21" s="9"/>
      <c r="N21" s="9"/>
      <c r="O21" s="9"/>
      <c r="P21" s="9"/>
      <c r="Q21" s="9"/>
      <c r="R21" s="9"/>
      <c r="S21" s="9"/>
      <c r="T21" s="9"/>
      <c r="U21" s="9"/>
      <c r="V21" s="9"/>
      <c r="W21" s="9"/>
      <c r="X21" s="9"/>
      <c r="Y21" s="9"/>
    </row>
    <row r="22" spans="1:25" ht="14.25" x14ac:dyDescent="0.2">
      <c r="A22" s="9"/>
      <c r="B22" s="13" t="str">
        <f>HYPERLINK("https://gfletchy.com/dotty/","K.CC.B.4- 3 Act Task - Dotty")</f>
        <v>K.CC.B.4- 3 Act Task - Dotty</v>
      </c>
      <c r="C22" s="13" t="s">
        <v>41</v>
      </c>
      <c r="D22" s="9"/>
      <c r="E22" s="9"/>
      <c r="F22" s="9"/>
      <c r="G22" s="9"/>
      <c r="H22" s="9"/>
      <c r="I22" s="9"/>
      <c r="J22" s="9"/>
      <c r="K22" s="9"/>
      <c r="L22" s="9"/>
      <c r="M22" s="9"/>
      <c r="N22" s="9"/>
      <c r="O22" s="9"/>
      <c r="P22" s="9"/>
      <c r="Q22" s="9"/>
      <c r="R22" s="9"/>
      <c r="S22" s="9"/>
      <c r="T22" s="9"/>
      <c r="U22" s="9"/>
      <c r="V22" s="9"/>
      <c r="W22" s="9"/>
      <c r="X22" s="9"/>
      <c r="Y22" s="9"/>
    </row>
    <row r="23" spans="1:25" ht="14.25" x14ac:dyDescent="0.2">
      <c r="A23" s="9"/>
      <c r="B23" s="13" t="str">
        <f>HYPERLINK("https://gfletchy.com/peas-in-a-pod/","K.CC.B.4.- 3 Act Task-Peas in a Pod")</f>
        <v>K.CC.B.4.- 3 Act Task-Peas in a Pod</v>
      </c>
      <c r="C23" s="13" t="s">
        <v>41</v>
      </c>
      <c r="D23" s="9"/>
      <c r="E23" s="9"/>
      <c r="F23" s="9"/>
      <c r="G23" s="9"/>
      <c r="H23" s="9"/>
      <c r="I23" s="9"/>
      <c r="J23" s="9"/>
      <c r="K23" s="9"/>
      <c r="L23" s="9"/>
      <c r="M23" s="9"/>
      <c r="N23" s="9"/>
      <c r="O23" s="9"/>
      <c r="P23" s="9"/>
      <c r="Q23" s="9"/>
      <c r="R23" s="9"/>
      <c r="S23" s="9"/>
      <c r="T23" s="9"/>
      <c r="U23" s="9"/>
      <c r="V23" s="9"/>
      <c r="W23" s="9"/>
      <c r="X23" s="9"/>
      <c r="Y23" s="9"/>
    </row>
    <row r="24" spans="1:25" ht="14.25" x14ac:dyDescent="0.2">
      <c r="A24" s="9"/>
      <c r="B24" s="13" t="str">
        <f>HYPERLINK("https://gfletchy.com/stage-5-series/","K.CC.B.4- 3 Act Task- Stage 5 Series")</f>
        <v>K.CC.B.4- 3 Act Task- Stage 5 Series</v>
      </c>
      <c r="C24" s="13" t="s">
        <v>41</v>
      </c>
      <c r="D24" s="9"/>
      <c r="E24" s="9"/>
      <c r="F24" s="9"/>
      <c r="G24" s="9"/>
      <c r="H24" s="9"/>
      <c r="I24" s="9"/>
      <c r="J24" s="9"/>
      <c r="K24" s="9"/>
      <c r="L24" s="9"/>
      <c r="M24" s="9"/>
      <c r="N24" s="9"/>
      <c r="O24" s="9"/>
      <c r="P24" s="9"/>
      <c r="Q24" s="9"/>
      <c r="R24" s="9"/>
      <c r="S24" s="9"/>
      <c r="T24" s="9"/>
      <c r="U24" s="9"/>
      <c r="V24" s="9"/>
      <c r="W24" s="9"/>
      <c r="X24" s="9"/>
      <c r="Y24" s="9"/>
    </row>
    <row r="25" spans="1:25" ht="14.25" x14ac:dyDescent="0.2">
      <c r="A25" s="9"/>
      <c r="B25" s="13" t="str">
        <f>HYPERLINK("https://gfletchy.com/the-candyman/","K.CC.B.4- 3 Act Task - The Candyman")</f>
        <v>K.CC.B.4- 3 Act Task - The Candyman</v>
      </c>
      <c r="C25" s="13" t="s">
        <v>41</v>
      </c>
      <c r="D25" s="9"/>
      <c r="E25" s="9"/>
      <c r="F25" s="9"/>
      <c r="G25" s="9"/>
      <c r="H25" s="9"/>
      <c r="I25" s="9"/>
      <c r="J25" s="9"/>
      <c r="K25" s="9"/>
      <c r="L25" s="9"/>
      <c r="M25" s="9"/>
      <c r="N25" s="9"/>
      <c r="O25" s="9"/>
      <c r="P25" s="9"/>
      <c r="Q25" s="9"/>
      <c r="R25" s="9"/>
      <c r="S25" s="9"/>
      <c r="T25" s="9"/>
      <c r="U25" s="9"/>
      <c r="V25" s="9"/>
      <c r="W25" s="9"/>
      <c r="X25" s="9"/>
      <c r="Y25" s="9"/>
    </row>
    <row r="26" spans="1:25" ht="14.25" x14ac:dyDescent="0.2">
      <c r="A26" s="9"/>
      <c r="B26" s="13" t="str">
        <f>HYPERLINK("https://gfletchy.com/shark-bait/","K.CC.B.4- 3 Act Task - Shark Bait")</f>
        <v>K.CC.B.4- 3 Act Task - Shark Bait</v>
      </c>
      <c r="C26" s="13" t="s">
        <v>41</v>
      </c>
      <c r="D26" s="9"/>
      <c r="E26" s="9"/>
      <c r="F26" s="9"/>
      <c r="G26" s="9"/>
      <c r="H26" s="9"/>
      <c r="I26" s="9"/>
      <c r="J26" s="9"/>
      <c r="K26" s="9"/>
      <c r="L26" s="9"/>
      <c r="M26" s="9"/>
      <c r="N26" s="9"/>
      <c r="O26" s="9"/>
      <c r="P26" s="9"/>
      <c r="Q26" s="9"/>
      <c r="R26" s="9"/>
      <c r="S26" s="9"/>
      <c r="T26" s="9"/>
      <c r="U26" s="9"/>
      <c r="V26" s="9"/>
      <c r="W26" s="9"/>
      <c r="X26" s="9"/>
      <c r="Y26" s="9"/>
    </row>
    <row r="27" spans="1:25" ht="14.25" x14ac:dyDescent="0.2">
      <c r="A27" s="9"/>
      <c r="B27" s="9"/>
      <c r="C27" s="9"/>
      <c r="D27" s="9"/>
      <c r="E27" s="9"/>
      <c r="F27" s="9"/>
      <c r="G27" s="9"/>
      <c r="H27" s="9"/>
      <c r="I27" s="9"/>
      <c r="J27" s="9"/>
      <c r="K27" s="9"/>
      <c r="L27" s="9"/>
      <c r="M27" s="9"/>
      <c r="N27" s="9"/>
      <c r="O27" s="9"/>
      <c r="P27" s="9"/>
      <c r="Q27" s="9"/>
      <c r="R27" s="9"/>
      <c r="S27" s="9"/>
      <c r="T27" s="9"/>
      <c r="U27" s="9"/>
      <c r="V27" s="9"/>
      <c r="W27" s="9"/>
      <c r="X27" s="9"/>
      <c r="Y27" s="9"/>
    </row>
    <row r="28" spans="1:25" ht="14.25" x14ac:dyDescent="0.2">
      <c r="A28" s="9"/>
      <c r="B28" s="9"/>
      <c r="C28" s="9"/>
      <c r="D28" s="9"/>
      <c r="E28" s="9"/>
      <c r="F28" s="9"/>
      <c r="G28" s="9"/>
      <c r="H28" s="9"/>
      <c r="I28" s="9"/>
      <c r="J28" s="9"/>
      <c r="K28" s="9"/>
      <c r="L28" s="9"/>
      <c r="M28" s="9"/>
      <c r="N28" s="9"/>
      <c r="O28" s="9"/>
      <c r="P28" s="9"/>
      <c r="Q28" s="9"/>
      <c r="R28" s="9"/>
      <c r="S28" s="9"/>
      <c r="T28" s="9"/>
      <c r="U28" s="9"/>
      <c r="V28" s="9"/>
      <c r="W28" s="9"/>
      <c r="X28" s="9"/>
      <c r="Y28" s="9"/>
    </row>
    <row r="29" spans="1:25" ht="15" x14ac:dyDescent="0.25">
      <c r="A29" s="56" t="s">
        <v>129</v>
      </c>
      <c r="B29" s="56"/>
      <c r="C29" s="56"/>
      <c r="D29" s="56"/>
      <c r="E29" s="9"/>
      <c r="F29" s="9"/>
      <c r="G29" s="9"/>
      <c r="H29" s="9"/>
      <c r="I29" s="9"/>
      <c r="J29" s="9"/>
      <c r="K29" s="9"/>
      <c r="L29" s="9"/>
      <c r="M29" s="9"/>
      <c r="N29" s="9"/>
      <c r="O29" s="9"/>
      <c r="P29" s="9"/>
      <c r="Q29" s="9"/>
      <c r="R29" s="9"/>
      <c r="S29" s="9"/>
      <c r="T29" s="9"/>
      <c r="U29" s="9"/>
      <c r="V29" s="9"/>
      <c r="W29" s="9"/>
      <c r="X29" s="9"/>
      <c r="Y29" s="9"/>
    </row>
    <row r="30" spans="1:25" ht="14.25" x14ac:dyDescent="0.2">
      <c r="A30" s="9"/>
      <c r="B30" s="9"/>
      <c r="C30" s="9"/>
      <c r="D30" s="9"/>
      <c r="E30" s="9"/>
      <c r="F30" s="9"/>
      <c r="G30" s="9"/>
      <c r="H30" s="9"/>
      <c r="I30" s="9"/>
      <c r="J30" s="9"/>
      <c r="K30" s="9"/>
      <c r="L30" s="9"/>
      <c r="M30" s="9"/>
      <c r="N30" s="9"/>
      <c r="O30" s="9"/>
      <c r="P30" s="9"/>
      <c r="Q30" s="9"/>
      <c r="R30" s="9"/>
      <c r="S30" s="9"/>
      <c r="T30" s="9"/>
      <c r="U30" s="9"/>
      <c r="V30" s="9"/>
      <c r="W30" s="9"/>
      <c r="X30" s="9"/>
      <c r="Y30" s="9"/>
    </row>
    <row r="31" spans="1:25" ht="14.25" x14ac:dyDescent="0.2">
      <c r="A31" s="9"/>
      <c r="B31" s="9"/>
      <c r="C31" s="9"/>
      <c r="D31" s="9"/>
      <c r="E31" s="9"/>
      <c r="F31" s="9"/>
      <c r="G31" s="9"/>
      <c r="H31" s="9"/>
      <c r="I31" s="9"/>
      <c r="J31" s="9"/>
      <c r="K31" s="9"/>
      <c r="L31" s="9"/>
      <c r="M31" s="9"/>
      <c r="N31" s="9"/>
      <c r="O31" s="9"/>
      <c r="P31" s="9"/>
      <c r="Q31" s="9"/>
      <c r="R31" s="9"/>
      <c r="S31" s="9"/>
      <c r="T31" s="9"/>
      <c r="U31" s="9"/>
      <c r="V31" s="9"/>
      <c r="W31" s="9"/>
      <c r="X31" s="9"/>
      <c r="Y31" s="9"/>
    </row>
    <row r="32" spans="1:25" ht="14.25" x14ac:dyDescent="0.2">
      <c r="A32" s="9"/>
      <c r="B32" s="9"/>
      <c r="C32" s="9"/>
      <c r="D32" s="9"/>
      <c r="E32" s="9"/>
      <c r="F32" s="9"/>
      <c r="G32" s="9"/>
      <c r="H32" s="9"/>
      <c r="I32" s="9"/>
      <c r="J32" s="9"/>
      <c r="K32" s="9"/>
      <c r="L32" s="9"/>
      <c r="M32" s="9"/>
      <c r="N32" s="9"/>
      <c r="O32" s="9"/>
      <c r="P32" s="9"/>
      <c r="Q32" s="9"/>
      <c r="R32" s="9"/>
      <c r="S32" s="9"/>
      <c r="T32" s="9"/>
      <c r="U32" s="9"/>
      <c r="V32" s="9"/>
      <c r="W32" s="9"/>
      <c r="X32" s="9"/>
      <c r="Y32" s="9"/>
    </row>
    <row r="33" spans="1:25" ht="14.25" x14ac:dyDescent="0.2">
      <c r="A33" s="9"/>
      <c r="B33" s="9"/>
      <c r="C33" s="9"/>
      <c r="D33" s="9"/>
      <c r="E33" s="9"/>
      <c r="F33" s="9"/>
      <c r="G33" s="9"/>
      <c r="H33" s="9"/>
      <c r="I33" s="9"/>
      <c r="J33" s="9"/>
      <c r="K33" s="9"/>
      <c r="L33" s="9"/>
      <c r="M33" s="9"/>
      <c r="N33" s="9"/>
      <c r="O33" s="9"/>
      <c r="P33" s="9"/>
      <c r="Q33" s="9"/>
      <c r="R33" s="9"/>
      <c r="S33" s="9"/>
      <c r="T33" s="9"/>
      <c r="U33" s="9"/>
      <c r="V33" s="9"/>
      <c r="W33" s="9"/>
      <c r="X33" s="9"/>
      <c r="Y33" s="9"/>
    </row>
    <row r="34" spans="1:25" ht="14.25" x14ac:dyDescent="0.2">
      <c r="A34" s="9"/>
      <c r="B34" s="9"/>
      <c r="C34" s="9"/>
      <c r="D34" s="9"/>
      <c r="E34" s="9"/>
      <c r="F34" s="9"/>
      <c r="G34" s="9"/>
      <c r="H34" s="9"/>
      <c r="I34" s="9"/>
      <c r="J34" s="9"/>
      <c r="K34" s="9"/>
      <c r="L34" s="9"/>
      <c r="M34" s="9"/>
      <c r="N34" s="9"/>
      <c r="O34" s="9"/>
      <c r="P34" s="9"/>
      <c r="Q34" s="9"/>
      <c r="R34" s="9"/>
      <c r="S34" s="9"/>
      <c r="T34" s="9"/>
      <c r="U34" s="9"/>
      <c r="V34" s="9"/>
      <c r="W34" s="9"/>
      <c r="X34" s="9"/>
      <c r="Y34" s="9"/>
    </row>
    <row r="35" spans="1:25" ht="14.25" x14ac:dyDescent="0.2">
      <c r="A35" s="9"/>
      <c r="B35" s="9"/>
      <c r="C35" s="9"/>
      <c r="D35" s="9"/>
      <c r="E35" s="9"/>
      <c r="F35" s="9"/>
      <c r="G35" s="9"/>
      <c r="H35" s="9"/>
      <c r="I35" s="9"/>
      <c r="J35" s="9"/>
      <c r="K35" s="9"/>
      <c r="L35" s="9"/>
      <c r="M35" s="9"/>
      <c r="N35" s="9"/>
      <c r="O35" s="9"/>
      <c r="P35" s="9"/>
      <c r="Q35" s="9"/>
      <c r="R35" s="9"/>
      <c r="S35" s="9"/>
      <c r="T35" s="9"/>
      <c r="U35" s="9"/>
      <c r="V35" s="9"/>
      <c r="W35" s="9"/>
      <c r="X35" s="9"/>
      <c r="Y35" s="9"/>
    </row>
    <row r="36" spans="1:25" ht="14.25" x14ac:dyDescent="0.2">
      <c r="A36" s="9"/>
      <c r="B36" s="9"/>
      <c r="C36" s="9"/>
      <c r="D36" s="9"/>
      <c r="E36" s="9"/>
      <c r="F36" s="9"/>
      <c r="G36" s="9"/>
      <c r="H36" s="9"/>
      <c r="I36" s="9"/>
      <c r="J36" s="9"/>
      <c r="K36" s="9"/>
      <c r="L36" s="9"/>
      <c r="M36" s="9"/>
      <c r="N36" s="9"/>
      <c r="O36" s="9"/>
      <c r="P36" s="9"/>
      <c r="Q36" s="9"/>
      <c r="R36" s="9"/>
      <c r="S36" s="9"/>
      <c r="T36" s="9"/>
      <c r="U36" s="9"/>
      <c r="V36" s="9"/>
      <c r="W36" s="9"/>
      <c r="X36" s="9"/>
      <c r="Y36" s="9"/>
    </row>
    <row r="37" spans="1:25" ht="14.25" x14ac:dyDescent="0.2">
      <c r="A37" s="9"/>
      <c r="B37" s="9"/>
      <c r="C37" s="9"/>
      <c r="D37" s="9"/>
      <c r="E37" s="9"/>
      <c r="F37" s="9"/>
      <c r="G37" s="9"/>
      <c r="H37" s="9"/>
      <c r="I37" s="9"/>
      <c r="J37" s="9"/>
      <c r="K37" s="9"/>
      <c r="L37" s="9"/>
      <c r="M37" s="9"/>
      <c r="N37" s="9"/>
      <c r="O37" s="9"/>
      <c r="P37" s="9"/>
      <c r="Q37" s="9"/>
      <c r="R37" s="9"/>
      <c r="S37" s="9"/>
      <c r="T37" s="9"/>
      <c r="U37" s="9"/>
      <c r="V37" s="9"/>
      <c r="W37" s="9"/>
      <c r="X37" s="9"/>
      <c r="Y37" s="9"/>
    </row>
    <row r="38" spans="1:25" ht="14.25" x14ac:dyDescent="0.2">
      <c r="A38" s="9"/>
      <c r="B38" s="9"/>
      <c r="C38" s="9"/>
      <c r="D38" s="9"/>
      <c r="E38" s="9"/>
      <c r="F38" s="9"/>
      <c r="G38" s="9"/>
      <c r="H38" s="9"/>
      <c r="I38" s="9"/>
      <c r="J38" s="9"/>
      <c r="K38" s="9"/>
      <c r="L38" s="9"/>
      <c r="M38" s="9"/>
      <c r="N38" s="9"/>
      <c r="O38" s="9"/>
      <c r="P38" s="9"/>
      <c r="Q38" s="9"/>
      <c r="R38" s="9"/>
      <c r="S38" s="9"/>
      <c r="T38" s="9"/>
      <c r="U38" s="9"/>
      <c r="V38" s="9"/>
      <c r="W38" s="9"/>
      <c r="X38" s="9"/>
      <c r="Y38" s="9"/>
    </row>
    <row r="39" spans="1:25" ht="14.25" x14ac:dyDescent="0.2">
      <c r="A39" s="9"/>
      <c r="B39" s="9"/>
      <c r="C39" s="9"/>
      <c r="D39" s="9"/>
      <c r="E39" s="9"/>
      <c r="F39" s="9"/>
      <c r="G39" s="9"/>
      <c r="H39" s="9"/>
      <c r="I39" s="9"/>
      <c r="J39" s="9"/>
      <c r="K39" s="9"/>
      <c r="L39" s="9"/>
      <c r="M39" s="9"/>
      <c r="N39" s="9"/>
      <c r="O39" s="9"/>
      <c r="P39" s="9"/>
      <c r="Q39" s="9"/>
      <c r="R39" s="9"/>
      <c r="S39" s="9"/>
      <c r="T39" s="9"/>
      <c r="U39" s="9"/>
      <c r="V39" s="9"/>
      <c r="W39" s="9"/>
      <c r="X39" s="9"/>
      <c r="Y39" s="9"/>
    </row>
    <row r="40" spans="1:25" ht="14.25" x14ac:dyDescent="0.2">
      <c r="A40" s="9"/>
      <c r="B40" s="9"/>
      <c r="C40" s="9"/>
      <c r="D40" s="9"/>
      <c r="E40" s="9"/>
      <c r="F40" s="9"/>
      <c r="G40" s="9"/>
      <c r="H40" s="9"/>
      <c r="I40" s="9"/>
      <c r="J40" s="9"/>
      <c r="K40" s="9"/>
      <c r="L40" s="9"/>
      <c r="M40" s="9"/>
      <c r="N40" s="9"/>
      <c r="O40" s="9"/>
      <c r="P40" s="9"/>
      <c r="Q40" s="9"/>
      <c r="R40" s="9"/>
      <c r="S40" s="9"/>
      <c r="T40" s="9"/>
      <c r="U40" s="9"/>
      <c r="V40" s="9"/>
      <c r="W40" s="9"/>
      <c r="X40" s="9"/>
      <c r="Y40" s="9"/>
    </row>
    <row r="41" spans="1:25" ht="14.25" x14ac:dyDescent="0.2">
      <c r="A41" s="9"/>
      <c r="B41" s="9"/>
      <c r="C41" s="9"/>
      <c r="D41" s="9"/>
      <c r="E41" s="9"/>
      <c r="F41" s="9"/>
      <c r="G41" s="9"/>
      <c r="H41" s="9"/>
      <c r="I41" s="9"/>
      <c r="J41" s="9"/>
      <c r="K41" s="9"/>
      <c r="L41" s="9"/>
      <c r="M41" s="9"/>
      <c r="N41" s="9"/>
      <c r="O41" s="9"/>
      <c r="P41" s="9"/>
      <c r="Q41" s="9"/>
      <c r="R41" s="9"/>
      <c r="S41" s="9"/>
      <c r="T41" s="9"/>
      <c r="U41" s="9"/>
      <c r="V41" s="9"/>
      <c r="W41" s="9"/>
      <c r="X41" s="9"/>
      <c r="Y41" s="9"/>
    </row>
    <row r="42" spans="1:25" ht="14.25" x14ac:dyDescent="0.2">
      <c r="A42" s="9"/>
      <c r="B42" s="9"/>
      <c r="C42" s="9"/>
      <c r="D42" s="9"/>
      <c r="E42" s="9"/>
      <c r="F42" s="9"/>
      <c r="G42" s="9"/>
      <c r="H42" s="9"/>
      <c r="I42" s="9"/>
      <c r="J42" s="9"/>
      <c r="K42" s="9"/>
      <c r="L42" s="9"/>
      <c r="M42" s="9"/>
      <c r="N42" s="9"/>
      <c r="O42" s="9"/>
      <c r="P42" s="9"/>
      <c r="Q42" s="9"/>
      <c r="R42" s="9"/>
      <c r="S42" s="9"/>
      <c r="T42" s="9"/>
      <c r="U42" s="9"/>
      <c r="V42" s="9"/>
      <c r="W42" s="9"/>
      <c r="X42" s="9"/>
      <c r="Y42" s="9"/>
    </row>
    <row r="43" spans="1:25" ht="14.25" x14ac:dyDescent="0.2">
      <c r="A43" s="9"/>
      <c r="B43" s="9"/>
      <c r="C43" s="9"/>
      <c r="D43" s="9"/>
      <c r="E43" s="9"/>
      <c r="F43" s="9"/>
      <c r="G43" s="9"/>
      <c r="H43" s="9"/>
      <c r="I43" s="9"/>
      <c r="J43" s="9"/>
      <c r="K43" s="9"/>
      <c r="L43" s="9"/>
      <c r="M43" s="9"/>
      <c r="N43" s="9"/>
      <c r="O43" s="9"/>
      <c r="P43" s="9"/>
      <c r="Q43" s="9"/>
      <c r="R43" s="9"/>
      <c r="S43" s="9"/>
      <c r="T43" s="9"/>
      <c r="U43" s="9"/>
      <c r="V43" s="9"/>
      <c r="W43" s="9"/>
      <c r="X43" s="9"/>
      <c r="Y43" s="9"/>
    </row>
    <row r="44" spans="1:25" ht="14.25" x14ac:dyDescent="0.2">
      <c r="A44" s="9"/>
      <c r="B44" s="9"/>
      <c r="C44" s="9"/>
      <c r="D44" s="9"/>
      <c r="E44" s="9"/>
      <c r="F44" s="9"/>
      <c r="G44" s="9"/>
      <c r="H44" s="9"/>
      <c r="I44" s="9"/>
      <c r="J44" s="9"/>
      <c r="K44" s="9"/>
      <c r="L44" s="9"/>
      <c r="M44" s="9"/>
      <c r="N44" s="9"/>
      <c r="O44" s="9"/>
      <c r="P44" s="9"/>
      <c r="Q44" s="9"/>
      <c r="R44" s="9"/>
      <c r="S44" s="9"/>
      <c r="T44" s="9"/>
      <c r="U44" s="9"/>
      <c r="V44" s="9"/>
      <c r="W44" s="9"/>
      <c r="X44" s="9"/>
      <c r="Y44" s="9"/>
    </row>
    <row r="45" spans="1:25" ht="14.25" x14ac:dyDescent="0.2">
      <c r="A45" s="9"/>
      <c r="B45" s="9"/>
      <c r="C45" s="9"/>
      <c r="D45" s="9"/>
      <c r="E45" s="9"/>
      <c r="F45" s="9"/>
      <c r="G45" s="9"/>
      <c r="H45" s="9"/>
      <c r="I45" s="9"/>
      <c r="J45" s="9"/>
      <c r="K45" s="9"/>
      <c r="L45" s="9"/>
      <c r="M45" s="9"/>
      <c r="N45" s="9"/>
      <c r="O45" s="9"/>
      <c r="P45" s="9"/>
      <c r="Q45" s="9"/>
      <c r="R45" s="9"/>
      <c r="S45" s="9"/>
      <c r="T45" s="9"/>
      <c r="U45" s="9"/>
      <c r="V45" s="9"/>
      <c r="W45" s="9"/>
      <c r="X45" s="9"/>
      <c r="Y45" s="9"/>
    </row>
    <row r="46" spans="1:25" ht="14.25" x14ac:dyDescent="0.2">
      <c r="A46" s="9"/>
      <c r="B46" s="9"/>
      <c r="C46" s="9"/>
      <c r="D46" s="9"/>
      <c r="E46" s="9"/>
      <c r="F46" s="9"/>
      <c r="G46" s="9"/>
      <c r="H46" s="9"/>
      <c r="I46" s="9"/>
      <c r="J46" s="9"/>
      <c r="K46" s="9"/>
      <c r="L46" s="9"/>
      <c r="M46" s="9"/>
      <c r="N46" s="9"/>
      <c r="O46" s="9"/>
      <c r="P46" s="9"/>
      <c r="Q46" s="9"/>
      <c r="R46" s="9"/>
      <c r="S46" s="9"/>
      <c r="T46" s="9"/>
      <c r="U46" s="9"/>
      <c r="V46" s="9"/>
      <c r="W46" s="9"/>
      <c r="X46" s="9"/>
      <c r="Y46" s="9"/>
    </row>
    <row r="47" spans="1:25" ht="14.25" x14ac:dyDescent="0.2">
      <c r="A47" s="9"/>
      <c r="B47" s="9"/>
      <c r="C47" s="9"/>
      <c r="D47" s="9"/>
      <c r="E47" s="9"/>
      <c r="F47" s="9"/>
      <c r="G47" s="9"/>
      <c r="H47" s="9"/>
      <c r="I47" s="9"/>
      <c r="J47" s="9"/>
      <c r="K47" s="9"/>
      <c r="L47" s="9"/>
      <c r="M47" s="9"/>
      <c r="N47" s="9"/>
      <c r="O47" s="9"/>
      <c r="P47" s="9"/>
      <c r="Q47" s="9"/>
      <c r="R47" s="9"/>
      <c r="S47" s="9"/>
      <c r="T47" s="9"/>
      <c r="U47" s="9"/>
      <c r="V47" s="9"/>
      <c r="W47" s="9"/>
      <c r="X47" s="9"/>
      <c r="Y47" s="9"/>
    </row>
    <row r="48" spans="1:25" ht="14.25" x14ac:dyDescent="0.2">
      <c r="A48" s="9"/>
      <c r="B48" s="9"/>
      <c r="C48" s="9"/>
      <c r="D48" s="9"/>
      <c r="E48" s="9"/>
      <c r="F48" s="9"/>
      <c r="G48" s="9"/>
      <c r="H48" s="9"/>
      <c r="I48" s="9"/>
      <c r="J48" s="9"/>
      <c r="K48" s="9"/>
      <c r="L48" s="9"/>
      <c r="M48" s="9"/>
      <c r="N48" s="9"/>
      <c r="O48" s="9"/>
      <c r="P48" s="9"/>
      <c r="Q48" s="9"/>
      <c r="R48" s="9"/>
      <c r="S48" s="9"/>
      <c r="T48" s="9"/>
      <c r="U48" s="9"/>
      <c r="V48" s="9"/>
      <c r="W48" s="9"/>
      <c r="X48" s="9"/>
      <c r="Y48" s="9"/>
    </row>
    <row r="49" spans="1:25" ht="14.25" x14ac:dyDescent="0.2">
      <c r="A49" s="9"/>
      <c r="B49" s="9"/>
      <c r="C49" s="9"/>
      <c r="D49" s="9"/>
      <c r="E49" s="9"/>
      <c r="F49" s="9"/>
      <c r="G49" s="9"/>
      <c r="H49" s="9"/>
      <c r="I49" s="9"/>
      <c r="J49" s="9"/>
      <c r="K49" s="9"/>
      <c r="L49" s="9"/>
      <c r="M49" s="9"/>
      <c r="N49" s="9"/>
      <c r="O49" s="9"/>
      <c r="P49" s="9"/>
      <c r="Q49" s="9"/>
      <c r="R49" s="9"/>
      <c r="S49" s="9"/>
      <c r="T49" s="9"/>
      <c r="U49" s="9"/>
      <c r="V49" s="9"/>
      <c r="W49" s="9"/>
      <c r="X49" s="9"/>
      <c r="Y49" s="9"/>
    </row>
    <row r="50" spans="1:25" ht="14.25" x14ac:dyDescent="0.2">
      <c r="A50" s="9"/>
      <c r="B50" s="9"/>
      <c r="C50" s="9"/>
      <c r="D50" s="9"/>
      <c r="E50" s="9"/>
      <c r="F50" s="9"/>
      <c r="G50" s="9"/>
      <c r="H50" s="9"/>
      <c r="I50" s="9"/>
      <c r="J50" s="9"/>
      <c r="K50" s="9"/>
      <c r="L50" s="9"/>
      <c r="M50" s="9"/>
      <c r="N50" s="9"/>
      <c r="O50" s="9"/>
      <c r="P50" s="9"/>
      <c r="Q50" s="9"/>
      <c r="R50" s="9"/>
      <c r="S50" s="9"/>
      <c r="T50" s="9"/>
      <c r="U50" s="9"/>
      <c r="V50" s="9"/>
      <c r="W50" s="9"/>
      <c r="X50" s="9"/>
      <c r="Y50" s="9"/>
    </row>
    <row r="51" spans="1:25" ht="14.25" x14ac:dyDescent="0.2">
      <c r="A51" s="9"/>
      <c r="B51" s="9"/>
      <c r="C51" s="9"/>
      <c r="D51" s="9"/>
      <c r="E51" s="9"/>
      <c r="F51" s="9"/>
      <c r="G51" s="9"/>
      <c r="H51" s="9"/>
      <c r="I51" s="9"/>
      <c r="J51" s="9"/>
      <c r="K51" s="9"/>
      <c r="L51" s="9"/>
      <c r="M51" s="9"/>
      <c r="N51" s="9"/>
      <c r="O51" s="9"/>
      <c r="P51" s="9"/>
      <c r="Q51" s="9"/>
      <c r="R51" s="9"/>
      <c r="S51" s="9"/>
      <c r="T51" s="9"/>
      <c r="U51" s="9"/>
      <c r="V51" s="9"/>
      <c r="W51" s="9"/>
      <c r="X51" s="9"/>
      <c r="Y51" s="9"/>
    </row>
    <row r="52" spans="1:25" ht="14.25" x14ac:dyDescent="0.2">
      <c r="A52" s="9"/>
      <c r="B52" s="9"/>
      <c r="C52" s="9"/>
      <c r="D52" s="9"/>
      <c r="E52" s="9"/>
      <c r="F52" s="9"/>
      <c r="G52" s="9"/>
      <c r="H52" s="9"/>
      <c r="I52" s="9"/>
      <c r="J52" s="9"/>
      <c r="K52" s="9"/>
      <c r="L52" s="9"/>
      <c r="M52" s="9"/>
      <c r="N52" s="9"/>
      <c r="O52" s="9"/>
      <c r="P52" s="9"/>
      <c r="Q52" s="9"/>
      <c r="R52" s="9"/>
      <c r="S52" s="9"/>
      <c r="T52" s="9"/>
      <c r="U52" s="9"/>
      <c r="V52" s="9"/>
      <c r="W52" s="9"/>
      <c r="X52" s="9"/>
      <c r="Y52" s="9"/>
    </row>
    <row r="53" spans="1:25" ht="14.25" x14ac:dyDescent="0.2">
      <c r="A53" s="9"/>
      <c r="B53" s="9"/>
      <c r="C53" s="9"/>
      <c r="D53" s="9"/>
      <c r="E53" s="9"/>
      <c r="F53" s="9"/>
      <c r="G53" s="9"/>
      <c r="H53" s="9"/>
      <c r="I53" s="9"/>
      <c r="J53" s="9"/>
      <c r="K53" s="9"/>
      <c r="L53" s="9"/>
      <c r="M53" s="9"/>
      <c r="N53" s="9"/>
      <c r="O53" s="9"/>
      <c r="P53" s="9"/>
      <c r="Q53" s="9"/>
      <c r="R53" s="9"/>
      <c r="S53" s="9"/>
      <c r="T53" s="9"/>
      <c r="U53" s="9"/>
      <c r="V53" s="9"/>
      <c r="W53" s="9"/>
      <c r="X53" s="9"/>
      <c r="Y53" s="9"/>
    </row>
    <row r="54" spans="1:25" ht="14.25" x14ac:dyDescent="0.2">
      <c r="A54" s="9"/>
      <c r="B54" s="9"/>
      <c r="C54" s="9"/>
      <c r="D54" s="9"/>
      <c r="E54" s="9"/>
      <c r="F54" s="9"/>
      <c r="G54" s="9"/>
      <c r="H54" s="9"/>
      <c r="I54" s="9"/>
      <c r="J54" s="9"/>
      <c r="K54" s="9"/>
      <c r="L54" s="9"/>
      <c r="M54" s="9"/>
      <c r="N54" s="9"/>
      <c r="O54" s="9"/>
      <c r="P54" s="9"/>
      <c r="Q54" s="9"/>
      <c r="R54" s="9"/>
      <c r="S54" s="9"/>
      <c r="T54" s="9"/>
      <c r="U54" s="9"/>
      <c r="V54" s="9"/>
      <c r="W54" s="9"/>
      <c r="X54" s="9"/>
      <c r="Y54" s="9"/>
    </row>
    <row r="55" spans="1:25" ht="14.25" x14ac:dyDescent="0.2">
      <c r="A55" s="9"/>
      <c r="B55" s="9"/>
      <c r="C55" s="9"/>
      <c r="D55" s="9"/>
      <c r="E55" s="9"/>
      <c r="F55" s="9"/>
      <c r="G55" s="9"/>
      <c r="H55" s="9"/>
      <c r="I55" s="9"/>
      <c r="J55" s="9"/>
      <c r="K55" s="9"/>
      <c r="L55" s="9"/>
      <c r="M55" s="9"/>
      <c r="N55" s="9"/>
      <c r="O55" s="9"/>
      <c r="P55" s="9"/>
      <c r="Q55" s="9"/>
      <c r="R55" s="9"/>
      <c r="S55" s="9"/>
      <c r="T55" s="9"/>
      <c r="U55" s="9"/>
      <c r="V55" s="9"/>
      <c r="W55" s="9"/>
      <c r="X55" s="9"/>
      <c r="Y55" s="9"/>
    </row>
    <row r="56" spans="1:25" ht="14.25" x14ac:dyDescent="0.2">
      <c r="A56" s="9"/>
      <c r="B56" s="9"/>
      <c r="C56" s="9"/>
      <c r="D56" s="9"/>
      <c r="E56" s="9"/>
      <c r="F56" s="9"/>
      <c r="G56" s="9"/>
      <c r="H56" s="9"/>
      <c r="I56" s="9"/>
      <c r="J56" s="9"/>
      <c r="K56" s="9"/>
      <c r="L56" s="9"/>
      <c r="M56" s="9"/>
      <c r="N56" s="9"/>
      <c r="O56" s="9"/>
      <c r="P56" s="9"/>
      <c r="Q56" s="9"/>
      <c r="R56" s="9"/>
      <c r="S56" s="9"/>
      <c r="T56" s="9"/>
      <c r="U56" s="9"/>
      <c r="V56" s="9"/>
      <c r="W56" s="9"/>
      <c r="X56" s="9"/>
      <c r="Y56" s="9"/>
    </row>
    <row r="57" spans="1:25" ht="14.25" x14ac:dyDescent="0.2">
      <c r="A57" s="9"/>
      <c r="B57" s="9"/>
      <c r="C57" s="9"/>
      <c r="D57" s="9"/>
      <c r="E57" s="9"/>
      <c r="F57" s="9"/>
      <c r="G57" s="9"/>
      <c r="H57" s="9"/>
      <c r="I57" s="9"/>
      <c r="J57" s="9"/>
      <c r="K57" s="9"/>
      <c r="L57" s="9"/>
      <c r="M57" s="9"/>
      <c r="N57" s="9"/>
      <c r="O57" s="9"/>
      <c r="P57" s="9"/>
      <c r="Q57" s="9"/>
      <c r="R57" s="9"/>
      <c r="S57" s="9"/>
      <c r="T57" s="9"/>
      <c r="U57" s="9"/>
      <c r="V57" s="9"/>
      <c r="W57" s="9"/>
      <c r="X57" s="9"/>
      <c r="Y57" s="9"/>
    </row>
    <row r="58" spans="1:25" ht="14.25" x14ac:dyDescent="0.2">
      <c r="A58" s="9"/>
      <c r="B58" s="9"/>
      <c r="C58" s="9"/>
      <c r="D58" s="9"/>
      <c r="E58" s="9"/>
      <c r="F58" s="9"/>
      <c r="G58" s="9"/>
      <c r="H58" s="9"/>
      <c r="I58" s="9"/>
      <c r="J58" s="9"/>
      <c r="K58" s="9"/>
      <c r="L58" s="9"/>
      <c r="M58" s="9"/>
      <c r="N58" s="9"/>
      <c r="O58" s="9"/>
      <c r="P58" s="9"/>
      <c r="Q58" s="9"/>
      <c r="R58" s="9"/>
      <c r="S58" s="9"/>
      <c r="T58" s="9"/>
      <c r="U58" s="9"/>
      <c r="V58" s="9"/>
      <c r="W58" s="9"/>
      <c r="X58" s="9"/>
      <c r="Y58" s="9"/>
    </row>
    <row r="59" spans="1:25" ht="14.25" x14ac:dyDescent="0.2">
      <c r="A59" s="9"/>
      <c r="B59" s="9"/>
      <c r="C59" s="9"/>
      <c r="D59" s="9"/>
      <c r="E59" s="9"/>
      <c r="F59" s="9"/>
      <c r="G59" s="9"/>
      <c r="H59" s="9"/>
      <c r="I59" s="9"/>
      <c r="J59" s="9"/>
      <c r="K59" s="9"/>
      <c r="L59" s="9"/>
      <c r="M59" s="9"/>
      <c r="N59" s="9"/>
      <c r="O59" s="9"/>
      <c r="P59" s="9"/>
      <c r="Q59" s="9"/>
      <c r="R59" s="9"/>
      <c r="S59" s="9"/>
      <c r="T59" s="9"/>
      <c r="U59" s="9"/>
      <c r="V59" s="9"/>
      <c r="W59" s="9"/>
      <c r="X59" s="9"/>
      <c r="Y59" s="9"/>
    </row>
    <row r="60" spans="1:25" ht="14.25" x14ac:dyDescent="0.2">
      <c r="A60" s="9"/>
      <c r="B60" s="9"/>
      <c r="C60" s="9"/>
      <c r="D60" s="9"/>
      <c r="E60" s="9"/>
      <c r="F60" s="9"/>
      <c r="G60" s="9"/>
      <c r="H60" s="9"/>
      <c r="I60" s="9"/>
      <c r="J60" s="9"/>
      <c r="K60" s="9"/>
      <c r="L60" s="9"/>
      <c r="M60" s="9"/>
      <c r="N60" s="9"/>
      <c r="O60" s="9"/>
      <c r="P60" s="9"/>
      <c r="Q60" s="9"/>
      <c r="R60" s="9"/>
      <c r="S60" s="9"/>
      <c r="T60" s="9"/>
      <c r="U60" s="9"/>
      <c r="V60" s="9"/>
      <c r="W60" s="9"/>
      <c r="X60" s="9"/>
      <c r="Y60" s="9"/>
    </row>
    <row r="61" spans="1:25" ht="14.25" x14ac:dyDescent="0.2">
      <c r="A61" s="9"/>
      <c r="B61" s="9"/>
      <c r="C61" s="9"/>
      <c r="D61" s="9"/>
      <c r="E61" s="9"/>
      <c r="F61" s="9"/>
      <c r="G61" s="9"/>
      <c r="H61" s="9"/>
      <c r="I61" s="9"/>
      <c r="J61" s="9"/>
      <c r="K61" s="9"/>
      <c r="L61" s="9"/>
      <c r="M61" s="9"/>
      <c r="N61" s="9"/>
      <c r="O61" s="9"/>
      <c r="P61" s="9"/>
      <c r="Q61" s="9"/>
      <c r="R61" s="9"/>
      <c r="S61" s="9"/>
      <c r="T61" s="9"/>
      <c r="U61" s="9"/>
      <c r="V61" s="9"/>
      <c r="W61" s="9"/>
      <c r="X61" s="9"/>
      <c r="Y61" s="9"/>
    </row>
    <row r="62" spans="1:25" ht="14.25" x14ac:dyDescent="0.2">
      <c r="A62" s="9"/>
      <c r="B62" s="9"/>
      <c r="C62" s="9"/>
      <c r="D62" s="9"/>
      <c r="E62" s="9"/>
      <c r="F62" s="9"/>
      <c r="G62" s="9"/>
      <c r="H62" s="9"/>
      <c r="I62" s="9"/>
      <c r="J62" s="9"/>
      <c r="K62" s="9"/>
      <c r="L62" s="9"/>
      <c r="M62" s="9"/>
      <c r="N62" s="9"/>
      <c r="O62" s="9"/>
      <c r="P62" s="9"/>
      <c r="Q62" s="9"/>
      <c r="R62" s="9"/>
      <c r="S62" s="9"/>
      <c r="T62" s="9"/>
      <c r="U62" s="9"/>
      <c r="V62" s="9"/>
      <c r="W62" s="9"/>
      <c r="X62" s="9"/>
      <c r="Y62" s="9"/>
    </row>
    <row r="63" spans="1:25" ht="14.25" x14ac:dyDescent="0.2">
      <c r="A63" s="9"/>
      <c r="B63" s="9"/>
      <c r="C63" s="9"/>
      <c r="D63" s="9"/>
      <c r="E63" s="9"/>
      <c r="F63" s="9"/>
      <c r="G63" s="9"/>
      <c r="H63" s="9"/>
      <c r="I63" s="9"/>
      <c r="J63" s="9"/>
      <c r="K63" s="9"/>
      <c r="L63" s="9"/>
      <c r="M63" s="9"/>
      <c r="N63" s="9"/>
      <c r="O63" s="9"/>
      <c r="P63" s="9"/>
      <c r="Q63" s="9"/>
      <c r="R63" s="9"/>
      <c r="S63" s="9"/>
      <c r="T63" s="9"/>
      <c r="U63" s="9"/>
      <c r="V63" s="9"/>
      <c r="W63" s="9"/>
      <c r="X63" s="9"/>
      <c r="Y63" s="9"/>
    </row>
    <row r="64" spans="1:25" ht="14.25" x14ac:dyDescent="0.2">
      <c r="A64" s="9"/>
      <c r="B64" s="9"/>
      <c r="C64" s="9"/>
      <c r="D64" s="9"/>
      <c r="E64" s="9"/>
      <c r="F64" s="9"/>
      <c r="G64" s="9"/>
      <c r="H64" s="9"/>
      <c r="I64" s="9"/>
      <c r="J64" s="9"/>
      <c r="K64" s="9"/>
      <c r="L64" s="9"/>
      <c r="M64" s="9"/>
      <c r="N64" s="9"/>
      <c r="O64" s="9"/>
      <c r="P64" s="9"/>
      <c r="Q64" s="9"/>
      <c r="R64" s="9"/>
      <c r="S64" s="9"/>
      <c r="T64" s="9"/>
      <c r="U64" s="9"/>
      <c r="V64" s="9"/>
      <c r="W64" s="9"/>
      <c r="X64" s="9"/>
      <c r="Y64" s="9"/>
    </row>
    <row r="65" spans="1:25" ht="14.25" x14ac:dyDescent="0.2">
      <c r="A65" s="9"/>
      <c r="B65" s="9"/>
      <c r="C65" s="9"/>
      <c r="D65" s="9"/>
      <c r="E65" s="9"/>
      <c r="F65" s="9"/>
      <c r="G65" s="9"/>
      <c r="H65" s="9"/>
      <c r="I65" s="9"/>
      <c r="J65" s="9"/>
      <c r="K65" s="9"/>
      <c r="L65" s="9"/>
      <c r="M65" s="9"/>
      <c r="N65" s="9"/>
      <c r="O65" s="9"/>
      <c r="P65" s="9"/>
      <c r="Q65" s="9"/>
      <c r="R65" s="9"/>
      <c r="S65" s="9"/>
      <c r="T65" s="9"/>
      <c r="U65" s="9"/>
      <c r="V65" s="9"/>
      <c r="W65" s="9"/>
      <c r="X65" s="9"/>
      <c r="Y65" s="9"/>
    </row>
    <row r="66" spans="1:25" ht="14.25" x14ac:dyDescent="0.2">
      <c r="A66" s="9"/>
      <c r="B66" s="9"/>
      <c r="C66" s="9"/>
      <c r="D66" s="9"/>
      <c r="E66" s="9"/>
      <c r="F66" s="9"/>
      <c r="G66" s="9"/>
      <c r="H66" s="9"/>
      <c r="I66" s="9"/>
      <c r="J66" s="9"/>
      <c r="K66" s="9"/>
      <c r="L66" s="9"/>
      <c r="M66" s="9"/>
      <c r="N66" s="9"/>
      <c r="O66" s="9"/>
      <c r="P66" s="9"/>
      <c r="Q66" s="9"/>
      <c r="R66" s="9"/>
      <c r="S66" s="9"/>
      <c r="T66" s="9"/>
      <c r="U66" s="9"/>
      <c r="V66" s="9"/>
      <c r="W66" s="9"/>
      <c r="X66" s="9"/>
      <c r="Y66" s="9"/>
    </row>
    <row r="67" spans="1:25" ht="14.25" x14ac:dyDescent="0.2">
      <c r="A67" s="9"/>
      <c r="B67" s="9"/>
      <c r="C67" s="9"/>
      <c r="D67" s="9"/>
      <c r="E67" s="9"/>
      <c r="F67" s="9"/>
      <c r="G67" s="9"/>
      <c r="H67" s="9"/>
      <c r="I67" s="9"/>
      <c r="J67" s="9"/>
      <c r="K67" s="9"/>
      <c r="L67" s="9"/>
      <c r="M67" s="9"/>
      <c r="N67" s="9"/>
      <c r="O67" s="9"/>
      <c r="P67" s="9"/>
      <c r="Q67" s="9"/>
      <c r="R67" s="9"/>
      <c r="S67" s="9"/>
      <c r="T67" s="9"/>
      <c r="U67" s="9"/>
      <c r="V67" s="9"/>
      <c r="W67" s="9"/>
      <c r="X67" s="9"/>
      <c r="Y67" s="9"/>
    </row>
    <row r="68" spans="1:25" ht="14.25" x14ac:dyDescent="0.2">
      <c r="A68" s="9"/>
      <c r="B68" s="9"/>
      <c r="C68" s="9"/>
      <c r="D68" s="9"/>
      <c r="E68" s="9"/>
      <c r="F68" s="9"/>
      <c r="G68" s="9"/>
      <c r="H68" s="9"/>
      <c r="I68" s="9"/>
      <c r="J68" s="9"/>
      <c r="K68" s="9"/>
      <c r="L68" s="9"/>
      <c r="M68" s="9"/>
      <c r="N68" s="9"/>
      <c r="O68" s="9"/>
      <c r="P68" s="9"/>
      <c r="Q68" s="9"/>
      <c r="R68" s="9"/>
      <c r="S68" s="9"/>
      <c r="T68" s="9"/>
      <c r="U68" s="9"/>
      <c r="V68" s="9"/>
      <c r="W68" s="9"/>
      <c r="X68" s="9"/>
      <c r="Y68" s="9"/>
    </row>
    <row r="69" spans="1:25" ht="14.25" x14ac:dyDescent="0.2">
      <c r="A69" s="9"/>
      <c r="B69" s="9"/>
      <c r="C69" s="9"/>
      <c r="D69" s="9"/>
      <c r="E69" s="9"/>
      <c r="F69" s="9"/>
      <c r="G69" s="9"/>
      <c r="H69" s="9"/>
      <c r="I69" s="9"/>
      <c r="J69" s="9"/>
      <c r="K69" s="9"/>
      <c r="L69" s="9"/>
      <c r="M69" s="9"/>
      <c r="N69" s="9"/>
      <c r="O69" s="9"/>
      <c r="P69" s="9"/>
      <c r="Q69" s="9"/>
      <c r="R69" s="9"/>
      <c r="S69" s="9"/>
      <c r="T69" s="9"/>
      <c r="U69" s="9"/>
      <c r="V69" s="9"/>
      <c r="W69" s="9"/>
      <c r="X69" s="9"/>
      <c r="Y69" s="9"/>
    </row>
    <row r="70" spans="1:25" ht="14.25" x14ac:dyDescent="0.2">
      <c r="A70" s="9"/>
      <c r="B70" s="9"/>
      <c r="C70" s="9"/>
      <c r="D70" s="9"/>
      <c r="E70" s="9"/>
      <c r="F70" s="9"/>
      <c r="G70" s="9"/>
      <c r="H70" s="9"/>
      <c r="I70" s="9"/>
      <c r="J70" s="9"/>
      <c r="K70" s="9"/>
      <c r="L70" s="9"/>
      <c r="M70" s="9"/>
      <c r="N70" s="9"/>
      <c r="O70" s="9"/>
      <c r="P70" s="9"/>
      <c r="Q70" s="9"/>
      <c r="R70" s="9"/>
      <c r="S70" s="9"/>
      <c r="T70" s="9"/>
      <c r="U70" s="9"/>
      <c r="V70" s="9"/>
      <c r="W70" s="9"/>
      <c r="X70" s="9"/>
      <c r="Y70" s="9"/>
    </row>
    <row r="71" spans="1:25" ht="14.25" x14ac:dyDescent="0.2">
      <c r="A71" s="9"/>
      <c r="B71" s="9"/>
      <c r="C71" s="9"/>
      <c r="D71" s="9"/>
      <c r="E71" s="9"/>
      <c r="F71" s="9"/>
      <c r="G71" s="9"/>
      <c r="H71" s="9"/>
      <c r="I71" s="9"/>
      <c r="J71" s="9"/>
      <c r="K71" s="9"/>
      <c r="L71" s="9"/>
      <c r="M71" s="9"/>
      <c r="N71" s="9"/>
      <c r="O71" s="9"/>
      <c r="P71" s="9"/>
      <c r="Q71" s="9"/>
      <c r="R71" s="9"/>
      <c r="S71" s="9"/>
      <c r="T71" s="9"/>
      <c r="U71" s="9"/>
      <c r="V71" s="9"/>
      <c r="W71" s="9"/>
      <c r="X71" s="9"/>
      <c r="Y71" s="9"/>
    </row>
    <row r="72" spans="1:25" ht="14.25" x14ac:dyDescent="0.2">
      <c r="A72" s="9"/>
      <c r="B72" s="9"/>
      <c r="C72" s="9"/>
      <c r="D72" s="9"/>
      <c r="E72" s="9"/>
      <c r="F72" s="9"/>
      <c r="G72" s="9"/>
      <c r="H72" s="9"/>
      <c r="I72" s="9"/>
      <c r="J72" s="9"/>
      <c r="K72" s="9"/>
      <c r="L72" s="9"/>
      <c r="M72" s="9"/>
      <c r="N72" s="9"/>
      <c r="O72" s="9"/>
      <c r="P72" s="9"/>
      <c r="Q72" s="9"/>
      <c r="R72" s="9"/>
      <c r="S72" s="9"/>
      <c r="T72" s="9"/>
      <c r="U72" s="9"/>
      <c r="V72" s="9"/>
      <c r="W72" s="9"/>
      <c r="X72" s="9"/>
      <c r="Y72" s="9"/>
    </row>
    <row r="73" spans="1:25" ht="14.25" x14ac:dyDescent="0.2">
      <c r="A73" s="9"/>
      <c r="B73" s="9"/>
      <c r="C73" s="9"/>
      <c r="D73" s="9"/>
      <c r="E73" s="9"/>
      <c r="F73" s="9"/>
      <c r="G73" s="9"/>
      <c r="H73" s="9"/>
      <c r="I73" s="9"/>
      <c r="J73" s="9"/>
      <c r="K73" s="9"/>
      <c r="L73" s="9"/>
      <c r="M73" s="9"/>
      <c r="N73" s="9"/>
      <c r="O73" s="9"/>
      <c r="P73" s="9"/>
      <c r="Q73" s="9"/>
      <c r="R73" s="9"/>
      <c r="S73" s="9"/>
      <c r="T73" s="9"/>
      <c r="U73" s="9"/>
      <c r="V73" s="9"/>
      <c r="W73" s="9"/>
      <c r="X73" s="9"/>
      <c r="Y73" s="9"/>
    </row>
    <row r="74" spans="1:25" ht="14.25" x14ac:dyDescent="0.2">
      <c r="A74" s="9"/>
      <c r="B74" s="9"/>
      <c r="C74" s="9"/>
      <c r="D74" s="9"/>
      <c r="E74" s="9"/>
      <c r="F74" s="9"/>
      <c r="G74" s="9"/>
      <c r="H74" s="9"/>
      <c r="I74" s="9"/>
      <c r="J74" s="9"/>
      <c r="K74" s="9"/>
      <c r="L74" s="9"/>
      <c r="M74" s="9"/>
      <c r="N74" s="9"/>
      <c r="O74" s="9"/>
      <c r="P74" s="9"/>
      <c r="Q74" s="9"/>
      <c r="R74" s="9"/>
      <c r="S74" s="9"/>
      <c r="T74" s="9"/>
      <c r="U74" s="9"/>
      <c r="V74" s="9"/>
      <c r="W74" s="9"/>
      <c r="X74" s="9"/>
      <c r="Y74" s="9"/>
    </row>
    <row r="75" spans="1:25" ht="14.25" x14ac:dyDescent="0.2">
      <c r="A75" s="9"/>
      <c r="B75" s="9"/>
      <c r="C75" s="9"/>
      <c r="D75" s="9"/>
      <c r="E75" s="9"/>
      <c r="F75" s="9"/>
      <c r="G75" s="9"/>
      <c r="H75" s="9"/>
      <c r="I75" s="9"/>
      <c r="J75" s="9"/>
      <c r="K75" s="9"/>
      <c r="L75" s="9"/>
      <c r="M75" s="9"/>
      <c r="N75" s="9"/>
      <c r="O75" s="9"/>
      <c r="P75" s="9"/>
      <c r="Q75" s="9"/>
      <c r="R75" s="9"/>
      <c r="S75" s="9"/>
      <c r="T75" s="9"/>
      <c r="U75" s="9"/>
      <c r="V75" s="9"/>
      <c r="W75" s="9"/>
      <c r="X75" s="9"/>
      <c r="Y75" s="9"/>
    </row>
    <row r="76" spans="1:25" ht="14.25" x14ac:dyDescent="0.2">
      <c r="A76" s="9"/>
      <c r="B76" s="9"/>
      <c r="C76" s="9"/>
      <c r="D76" s="9"/>
      <c r="E76" s="9"/>
      <c r="F76" s="9"/>
      <c r="G76" s="9"/>
      <c r="H76" s="9"/>
      <c r="I76" s="9"/>
      <c r="J76" s="9"/>
      <c r="K76" s="9"/>
      <c r="L76" s="9"/>
      <c r="M76" s="9"/>
      <c r="N76" s="9"/>
      <c r="O76" s="9"/>
      <c r="P76" s="9"/>
      <c r="Q76" s="9"/>
      <c r="R76" s="9"/>
      <c r="S76" s="9"/>
      <c r="T76" s="9"/>
      <c r="U76" s="9"/>
      <c r="V76" s="9"/>
      <c r="W76" s="9"/>
      <c r="X76" s="9"/>
      <c r="Y76" s="9"/>
    </row>
    <row r="77" spans="1:25" ht="14.25" x14ac:dyDescent="0.2">
      <c r="A77" s="9"/>
      <c r="B77" s="9"/>
      <c r="C77" s="9"/>
      <c r="D77" s="9"/>
      <c r="E77" s="9"/>
      <c r="F77" s="9"/>
      <c r="G77" s="9"/>
      <c r="H77" s="9"/>
      <c r="I77" s="9"/>
      <c r="J77" s="9"/>
      <c r="K77" s="9"/>
      <c r="L77" s="9"/>
      <c r="M77" s="9"/>
      <c r="N77" s="9"/>
      <c r="O77" s="9"/>
      <c r="P77" s="9"/>
      <c r="Q77" s="9"/>
      <c r="R77" s="9"/>
      <c r="S77" s="9"/>
      <c r="T77" s="9"/>
      <c r="U77" s="9"/>
      <c r="V77" s="9"/>
      <c r="W77" s="9"/>
      <c r="X77" s="9"/>
      <c r="Y77" s="9"/>
    </row>
    <row r="78" spans="1:25" ht="14.25" x14ac:dyDescent="0.2">
      <c r="A78" s="9"/>
      <c r="B78" s="9"/>
      <c r="C78" s="9"/>
      <c r="D78" s="9"/>
      <c r="E78" s="9"/>
      <c r="F78" s="9"/>
      <c r="G78" s="9"/>
      <c r="H78" s="9"/>
      <c r="I78" s="9"/>
      <c r="J78" s="9"/>
      <c r="K78" s="9"/>
      <c r="L78" s="9"/>
      <c r="M78" s="9"/>
      <c r="N78" s="9"/>
      <c r="O78" s="9"/>
      <c r="P78" s="9"/>
      <c r="Q78" s="9"/>
      <c r="R78" s="9"/>
      <c r="S78" s="9"/>
      <c r="T78" s="9"/>
      <c r="U78" s="9"/>
      <c r="V78" s="9"/>
      <c r="W78" s="9"/>
      <c r="X78" s="9"/>
      <c r="Y78" s="9"/>
    </row>
    <row r="79" spans="1:25" ht="14.25" x14ac:dyDescent="0.2">
      <c r="A79" s="9"/>
      <c r="B79" s="9"/>
      <c r="C79" s="9"/>
      <c r="D79" s="9"/>
      <c r="E79" s="9"/>
      <c r="F79" s="9"/>
      <c r="G79" s="9"/>
      <c r="H79" s="9"/>
      <c r="I79" s="9"/>
      <c r="J79" s="9"/>
      <c r="K79" s="9"/>
      <c r="L79" s="9"/>
      <c r="M79" s="9"/>
      <c r="N79" s="9"/>
      <c r="O79" s="9"/>
      <c r="P79" s="9"/>
      <c r="Q79" s="9"/>
      <c r="R79" s="9"/>
      <c r="S79" s="9"/>
      <c r="T79" s="9"/>
      <c r="U79" s="9"/>
      <c r="V79" s="9"/>
      <c r="W79" s="9"/>
      <c r="X79" s="9"/>
      <c r="Y79" s="9"/>
    </row>
    <row r="80" spans="1:25" ht="14.25" x14ac:dyDescent="0.2">
      <c r="A80" s="9"/>
      <c r="B80" s="9"/>
      <c r="C80" s="9"/>
      <c r="D80" s="9"/>
      <c r="E80" s="9"/>
      <c r="F80" s="9"/>
      <c r="G80" s="9"/>
      <c r="H80" s="9"/>
      <c r="I80" s="9"/>
      <c r="J80" s="9"/>
      <c r="K80" s="9"/>
      <c r="L80" s="9"/>
      <c r="M80" s="9"/>
      <c r="N80" s="9"/>
      <c r="O80" s="9"/>
      <c r="P80" s="9"/>
      <c r="Q80" s="9"/>
      <c r="R80" s="9"/>
      <c r="S80" s="9"/>
      <c r="T80" s="9"/>
      <c r="U80" s="9"/>
      <c r="V80" s="9"/>
      <c r="W80" s="9"/>
      <c r="X80" s="9"/>
      <c r="Y80" s="9"/>
    </row>
    <row r="81" spans="1:25" ht="14.25" x14ac:dyDescent="0.2">
      <c r="A81" s="9"/>
      <c r="B81" s="9"/>
      <c r="C81" s="9"/>
      <c r="D81" s="9"/>
      <c r="E81" s="9"/>
      <c r="F81" s="9"/>
      <c r="G81" s="9"/>
      <c r="H81" s="9"/>
      <c r="I81" s="9"/>
      <c r="J81" s="9"/>
      <c r="K81" s="9"/>
      <c r="L81" s="9"/>
      <c r="M81" s="9"/>
      <c r="N81" s="9"/>
      <c r="O81" s="9"/>
      <c r="P81" s="9"/>
      <c r="Q81" s="9"/>
      <c r="R81" s="9"/>
      <c r="S81" s="9"/>
      <c r="T81" s="9"/>
      <c r="U81" s="9"/>
      <c r="V81" s="9"/>
      <c r="W81" s="9"/>
      <c r="X81" s="9"/>
      <c r="Y81" s="9"/>
    </row>
    <row r="82" spans="1:25" ht="14.25" x14ac:dyDescent="0.2">
      <c r="A82" s="9"/>
      <c r="B82" s="9"/>
      <c r="C82" s="9"/>
      <c r="D82" s="9"/>
      <c r="E82" s="9"/>
      <c r="F82" s="9"/>
      <c r="G82" s="9"/>
      <c r="H82" s="9"/>
      <c r="I82" s="9"/>
      <c r="J82" s="9"/>
      <c r="K82" s="9"/>
      <c r="L82" s="9"/>
      <c r="M82" s="9"/>
      <c r="N82" s="9"/>
      <c r="O82" s="9"/>
      <c r="P82" s="9"/>
      <c r="Q82" s="9"/>
      <c r="R82" s="9"/>
      <c r="S82" s="9"/>
      <c r="T82" s="9"/>
      <c r="U82" s="9"/>
      <c r="V82" s="9"/>
      <c r="W82" s="9"/>
      <c r="X82" s="9"/>
      <c r="Y82" s="9"/>
    </row>
    <row r="83" spans="1:25" ht="14.25" x14ac:dyDescent="0.2">
      <c r="A83" s="9"/>
      <c r="B83" s="9"/>
      <c r="C83" s="9"/>
      <c r="D83" s="9"/>
      <c r="E83" s="9"/>
      <c r="F83" s="9"/>
      <c r="G83" s="9"/>
      <c r="H83" s="9"/>
      <c r="I83" s="9"/>
      <c r="J83" s="9"/>
      <c r="K83" s="9"/>
      <c r="L83" s="9"/>
      <c r="M83" s="9"/>
      <c r="N83" s="9"/>
      <c r="O83" s="9"/>
      <c r="P83" s="9"/>
      <c r="Q83" s="9"/>
      <c r="R83" s="9"/>
      <c r="S83" s="9"/>
      <c r="T83" s="9"/>
      <c r="U83" s="9"/>
      <c r="V83" s="9"/>
      <c r="W83" s="9"/>
      <c r="X83" s="9"/>
      <c r="Y83" s="9"/>
    </row>
    <row r="84" spans="1:25" ht="14.25" x14ac:dyDescent="0.2">
      <c r="A84" s="9"/>
      <c r="B84" s="9"/>
      <c r="C84" s="9"/>
      <c r="D84" s="9"/>
      <c r="E84" s="9"/>
      <c r="F84" s="9"/>
      <c r="G84" s="9"/>
      <c r="H84" s="9"/>
      <c r="I84" s="9"/>
      <c r="J84" s="9"/>
      <c r="K84" s="9"/>
      <c r="L84" s="9"/>
      <c r="M84" s="9"/>
      <c r="N84" s="9"/>
      <c r="O84" s="9"/>
      <c r="P84" s="9"/>
      <c r="Q84" s="9"/>
      <c r="R84" s="9"/>
      <c r="S84" s="9"/>
      <c r="T84" s="9"/>
      <c r="U84" s="9"/>
      <c r="V84" s="9"/>
      <c r="W84" s="9"/>
      <c r="X84" s="9"/>
      <c r="Y84" s="9"/>
    </row>
    <row r="85" spans="1:25" ht="14.25" x14ac:dyDescent="0.2">
      <c r="A85" s="9"/>
      <c r="B85" s="9"/>
      <c r="C85" s="9"/>
      <c r="D85" s="9"/>
      <c r="E85" s="9"/>
      <c r="F85" s="9"/>
      <c r="G85" s="9"/>
      <c r="H85" s="9"/>
      <c r="I85" s="9"/>
      <c r="J85" s="9"/>
      <c r="K85" s="9"/>
      <c r="L85" s="9"/>
      <c r="M85" s="9"/>
      <c r="N85" s="9"/>
      <c r="O85" s="9"/>
      <c r="P85" s="9"/>
      <c r="Q85" s="9"/>
      <c r="R85" s="9"/>
      <c r="S85" s="9"/>
      <c r="T85" s="9"/>
      <c r="U85" s="9"/>
      <c r="V85" s="9"/>
      <c r="W85" s="9"/>
      <c r="X85" s="9"/>
      <c r="Y85" s="9"/>
    </row>
    <row r="86" spans="1:25" ht="14.25" x14ac:dyDescent="0.2">
      <c r="A86" s="9"/>
      <c r="B86" s="9"/>
      <c r="C86" s="9"/>
      <c r="D86" s="9"/>
      <c r="E86" s="9"/>
      <c r="F86" s="9"/>
      <c r="G86" s="9"/>
      <c r="H86" s="9"/>
      <c r="I86" s="9"/>
      <c r="J86" s="9"/>
      <c r="K86" s="9"/>
      <c r="L86" s="9"/>
      <c r="M86" s="9"/>
      <c r="N86" s="9"/>
      <c r="O86" s="9"/>
      <c r="P86" s="9"/>
      <c r="Q86" s="9"/>
      <c r="R86" s="9"/>
      <c r="S86" s="9"/>
      <c r="T86" s="9"/>
      <c r="U86" s="9"/>
      <c r="V86" s="9"/>
      <c r="W86" s="9"/>
      <c r="X86" s="9"/>
      <c r="Y86" s="9"/>
    </row>
    <row r="87" spans="1:25" ht="14.25" x14ac:dyDescent="0.2">
      <c r="A87" s="9"/>
      <c r="B87" s="9"/>
      <c r="C87" s="9"/>
      <c r="D87" s="9"/>
      <c r="E87" s="9"/>
      <c r="F87" s="9"/>
      <c r="G87" s="9"/>
      <c r="H87" s="9"/>
      <c r="I87" s="9"/>
      <c r="J87" s="9"/>
      <c r="K87" s="9"/>
      <c r="L87" s="9"/>
      <c r="M87" s="9"/>
      <c r="N87" s="9"/>
      <c r="O87" s="9"/>
      <c r="P87" s="9"/>
      <c r="Q87" s="9"/>
      <c r="R87" s="9"/>
      <c r="S87" s="9"/>
      <c r="T87" s="9"/>
      <c r="U87" s="9"/>
      <c r="V87" s="9"/>
      <c r="W87" s="9"/>
      <c r="X87" s="9"/>
      <c r="Y87" s="9"/>
    </row>
    <row r="88" spans="1:25" ht="14.25" x14ac:dyDescent="0.2">
      <c r="A88" s="9"/>
      <c r="B88" s="9"/>
      <c r="C88" s="9"/>
      <c r="D88" s="9"/>
      <c r="E88" s="9"/>
      <c r="F88" s="9"/>
      <c r="G88" s="9"/>
      <c r="H88" s="9"/>
      <c r="I88" s="9"/>
      <c r="J88" s="9"/>
      <c r="K88" s="9"/>
      <c r="L88" s="9"/>
      <c r="M88" s="9"/>
      <c r="N88" s="9"/>
      <c r="O88" s="9"/>
      <c r="P88" s="9"/>
      <c r="Q88" s="9"/>
      <c r="R88" s="9"/>
      <c r="S88" s="9"/>
      <c r="T88" s="9"/>
      <c r="U88" s="9"/>
      <c r="V88" s="9"/>
      <c r="W88" s="9"/>
      <c r="X88" s="9"/>
      <c r="Y88" s="9"/>
    </row>
    <row r="89" spans="1:25" ht="14.25" x14ac:dyDescent="0.2">
      <c r="A89" s="9"/>
      <c r="B89" s="9"/>
      <c r="C89" s="9"/>
      <c r="D89" s="9"/>
      <c r="E89" s="9"/>
      <c r="F89" s="9"/>
      <c r="G89" s="9"/>
      <c r="H89" s="9"/>
      <c r="I89" s="9"/>
      <c r="J89" s="9"/>
      <c r="K89" s="9"/>
      <c r="L89" s="9"/>
      <c r="M89" s="9"/>
      <c r="N89" s="9"/>
      <c r="O89" s="9"/>
      <c r="P89" s="9"/>
      <c r="Q89" s="9"/>
      <c r="R89" s="9"/>
      <c r="S89" s="9"/>
      <c r="T89" s="9"/>
      <c r="U89" s="9"/>
      <c r="V89" s="9"/>
      <c r="W89" s="9"/>
      <c r="X89" s="9"/>
      <c r="Y89" s="9"/>
    </row>
    <row r="90" spans="1:25" ht="14.25" x14ac:dyDescent="0.2">
      <c r="A90" s="9"/>
      <c r="B90" s="9"/>
      <c r="C90" s="9"/>
      <c r="D90" s="9"/>
      <c r="E90" s="9"/>
      <c r="F90" s="9"/>
      <c r="G90" s="9"/>
      <c r="H90" s="9"/>
      <c r="I90" s="9"/>
      <c r="J90" s="9"/>
      <c r="K90" s="9"/>
      <c r="L90" s="9"/>
      <c r="M90" s="9"/>
      <c r="N90" s="9"/>
      <c r="O90" s="9"/>
      <c r="P90" s="9"/>
      <c r="Q90" s="9"/>
      <c r="R90" s="9"/>
      <c r="S90" s="9"/>
      <c r="T90" s="9"/>
      <c r="U90" s="9"/>
      <c r="V90" s="9"/>
      <c r="W90" s="9"/>
      <c r="X90" s="9"/>
      <c r="Y90" s="9"/>
    </row>
    <row r="91" spans="1:25" ht="14.25" x14ac:dyDescent="0.2">
      <c r="A91" s="9"/>
      <c r="B91" s="9"/>
      <c r="C91" s="9"/>
      <c r="D91" s="9"/>
      <c r="E91" s="9"/>
      <c r="F91" s="9"/>
      <c r="G91" s="9"/>
      <c r="H91" s="9"/>
      <c r="I91" s="9"/>
      <c r="J91" s="9"/>
      <c r="K91" s="9"/>
      <c r="L91" s="9"/>
      <c r="M91" s="9"/>
      <c r="N91" s="9"/>
      <c r="O91" s="9"/>
      <c r="P91" s="9"/>
      <c r="Q91" s="9"/>
      <c r="R91" s="9"/>
      <c r="S91" s="9"/>
      <c r="T91" s="9"/>
      <c r="U91" s="9"/>
      <c r="V91" s="9"/>
      <c r="W91" s="9"/>
      <c r="X91" s="9"/>
      <c r="Y91" s="9"/>
    </row>
    <row r="92" spans="1:25" ht="14.25" x14ac:dyDescent="0.2">
      <c r="A92" s="9"/>
      <c r="B92" s="9"/>
      <c r="C92" s="9"/>
      <c r="D92" s="9"/>
      <c r="E92" s="9"/>
      <c r="F92" s="9"/>
      <c r="G92" s="9"/>
      <c r="H92" s="9"/>
      <c r="I92" s="9"/>
      <c r="J92" s="9"/>
      <c r="K92" s="9"/>
      <c r="L92" s="9"/>
      <c r="M92" s="9"/>
      <c r="N92" s="9"/>
      <c r="O92" s="9"/>
      <c r="P92" s="9"/>
      <c r="Q92" s="9"/>
      <c r="R92" s="9"/>
      <c r="S92" s="9"/>
      <c r="T92" s="9"/>
      <c r="U92" s="9"/>
      <c r="V92" s="9"/>
      <c r="W92" s="9"/>
      <c r="X92" s="9"/>
      <c r="Y92" s="9"/>
    </row>
    <row r="93" spans="1:25" ht="14.25" x14ac:dyDescent="0.2">
      <c r="A93" s="9"/>
      <c r="B93" s="9"/>
      <c r="C93" s="9"/>
      <c r="D93" s="9"/>
      <c r="E93" s="9"/>
      <c r="F93" s="9"/>
      <c r="G93" s="9"/>
      <c r="H93" s="9"/>
      <c r="I93" s="9"/>
      <c r="J93" s="9"/>
      <c r="K93" s="9"/>
      <c r="L93" s="9"/>
      <c r="M93" s="9"/>
      <c r="N93" s="9"/>
      <c r="O93" s="9"/>
      <c r="P93" s="9"/>
      <c r="Q93" s="9"/>
      <c r="R93" s="9"/>
      <c r="S93" s="9"/>
      <c r="T93" s="9"/>
      <c r="U93" s="9"/>
      <c r="V93" s="9"/>
      <c r="W93" s="9"/>
      <c r="X93" s="9"/>
      <c r="Y93" s="9"/>
    </row>
    <row r="94" spans="1:25" ht="14.25" x14ac:dyDescent="0.2">
      <c r="A94" s="9"/>
      <c r="B94" s="9"/>
      <c r="C94" s="9"/>
      <c r="D94" s="9"/>
      <c r="E94" s="9"/>
      <c r="F94" s="9"/>
      <c r="G94" s="9"/>
      <c r="H94" s="9"/>
      <c r="I94" s="9"/>
      <c r="J94" s="9"/>
      <c r="K94" s="9"/>
      <c r="L94" s="9"/>
      <c r="M94" s="9"/>
      <c r="N94" s="9"/>
      <c r="O94" s="9"/>
      <c r="P94" s="9"/>
      <c r="Q94" s="9"/>
      <c r="R94" s="9"/>
      <c r="S94" s="9"/>
      <c r="T94" s="9"/>
      <c r="U94" s="9"/>
      <c r="V94" s="9"/>
      <c r="W94" s="9"/>
      <c r="X94" s="9"/>
      <c r="Y94" s="9"/>
    </row>
    <row r="95" spans="1:25" ht="14.25" x14ac:dyDescent="0.2">
      <c r="A95" s="9"/>
      <c r="B95" s="9"/>
      <c r="C95" s="9"/>
      <c r="D95" s="9"/>
      <c r="E95" s="9"/>
      <c r="F95" s="9"/>
      <c r="G95" s="9"/>
      <c r="H95" s="9"/>
      <c r="I95" s="9"/>
      <c r="J95" s="9"/>
      <c r="K95" s="9"/>
      <c r="L95" s="9"/>
      <c r="M95" s="9"/>
      <c r="N95" s="9"/>
      <c r="O95" s="9"/>
      <c r="P95" s="9"/>
      <c r="Q95" s="9"/>
      <c r="R95" s="9"/>
      <c r="S95" s="9"/>
      <c r="T95" s="9"/>
      <c r="U95" s="9"/>
      <c r="V95" s="9"/>
      <c r="W95" s="9"/>
      <c r="X95" s="9"/>
      <c r="Y95" s="9"/>
    </row>
    <row r="96" spans="1:25" ht="14.25" x14ac:dyDescent="0.2">
      <c r="A96" s="9"/>
      <c r="B96" s="9"/>
      <c r="C96" s="9"/>
      <c r="D96" s="9"/>
      <c r="E96" s="9"/>
      <c r="F96" s="9"/>
      <c r="G96" s="9"/>
      <c r="H96" s="9"/>
      <c r="I96" s="9"/>
      <c r="J96" s="9"/>
      <c r="K96" s="9"/>
      <c r="L96" s="9"/>
      <c r="M96" s="9"/>
      <c r="N96" s="9"/>
      <c r="O96" s="9"/>
      <c r="P96" s="9"/>
      <c r="Q96" s="9"/>
      <c r="R96" s="9"/>
      <c r="S96" s="9"/>
      <c r="T96" s="9"/>
      <c r="U96" s="9"/>
      <c r="V96" s="9"/>
      <c r="W96" s="9"/>
      <c r="X96" s="9"/>
      <c r="Y96" s="9"/>
    </row>
    <row r="97" spans="1:25" ht="14.25" x14ac:dyDescent="0.2">
      <c r="A97" s="9"/>
      <c r="B97" s="9"/>
      <c r="C97" s="9"/>
      <c r="D97" s="9"/>
      <c r="E97" s="9"/>
      <c r="F97" s="9"/>
      <c r="G97" s="9"/>
      <c r="H97" s="9"/>
      <c r="I97" s="9"/>
      <c r="J97" s="9"/>
      <c r="K97" s="9"/>
      <c r="L97" s="9"/>
      <c r="M97" s="9"/>
      <c r="N97" s="9"/>
      <c r="O97" s="9"/>
      <c r="P97" s="9"/>
      <c r="Q97" s="9"/>
      <c r="R97" s="9"/>
      <c r="S97" s="9"/>
      <c r="T97" s="9"/>
      <c r="U97" s="9"/>
      <c r="V97" s="9"/>
      <c r="W97" s="9"/>
      <c r="X97" s="9"/>
      <c r="Y97" s="9"/>
    </row>
    <row r="98" spans="1:25" ht="14.25" x14ac:dyDescent="0.2">
      <c r="A98" s="9"/>
      <c r="B98" s="9"/>
      <c r="C98" s="9"/>
      <c r="D98" s="9"/>
      <c r="E98" s="9"/>
      <c r="F98" s="9"/>
      <c r="G98" s="9"/>
      <c r="H98" s="9"/>
      <c r="I98" s="9"/>
      <c r="J98" s="9"/>
      <c r="K98" s="9"/>
      <c r="L98" s="9"/>
      <c r="M98" s="9"/>
      <c r="N98" s="9"/>
      <c r="O98" s="9"/>
      <c r="P98" s="9"/>
      <c r="Q98" s="9"/>
      <c r="R98" s="9"/>
      <c r="S98" s="9"/>
      <c r="T98" s="9"/>
      <c r="U98" s="9"/>
      <c r="V98" s="9"/>
      <c r="W98" s="9"/>
      <c r="X98" s="9"/>
      <c r="Y98" s="9"/>
    </row>
    <row r="99" spans="1:25" ht="14.25" x14ac:dyDescent="0.2">
      <c r="A99" s="9"/>
      <c r="B99" s="9"/>
      <c r="C99" s="9"/>
      <c r="D99" s="9"/>
      <c r="E99" s="9"/>
      <c r="F99" s="9"/>
      <c r="G99" s="9"/>
      <c r="H99" s="9"/>
      <c r="I99" s="9"/>
      <c r="J99" s="9"/>
      <c r="K99" s="9"/>
      <c r="L99" s="9"/>
      <c r="M99" s="9"/>
      <c r="N99" s="9"/>
      <c r="O99" s="9"/>
      <c r="P99" s="9"/>
      <c r="Q99" s="9"/>
      <c r="R99" s="9"/>
      <c r="S99" s="9"/>
      <c r="T99" s="9"/>
      <c r="U99" s="9"/>
      <c r="V99" s="9"/>
      <c r="W99" s="9"/>
      <c r="X99" s="9"/>
      <c r="Y99" s="9"/>
    </row>
    <row r="100" spans="1:25"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row>
    <row r="1004" spans="1:25"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row>
    <row r="1005" spans="1:25"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row>
    <row r="1006" spans="1:25" ht="14.25"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row>
    <row r="1007" spans="1:25" ht="14.25"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row>
    <row r="1008" spans="1:25" ht="14.25" x14ac:dyDescent="0.2">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row>
  </sheetData>
  <mergeCells count="6">
    <mergeCell ref="A29:D29"/>
    <mergeCell ref="B4:B6"/>
    <mergeCell ref="A7:D7"/>
    <mergeCell ref="A8:D8"/>
    <mergeCell ref="A9:D9"/>
    <mergeCell ref="A10:D10"/>
  </mergeCells>
  <hyperlinks>
    <hyperlink ref="C12" r:id="rId1" xr:uid="{00000000-0004-0000-0400-000000000000}"/>
    <hyperlink ref="C13" r:id="rId2" xr:uid="{00000000-0004-0000-0400-000001000000}"/>
    <hyperlink ref="C14" r:id="rId3" xr:uid="{00000000-0004-0000-0400-000002000000}"/>
    <hyperlink ref="C15" r:id="rId4" xr:uid="{00000000-0004-0000-0400-000003000000}"/>
    <hyperlink ref="C16" r:id="rId5" xr:uid="{00000000-0004-0000-0400-000004000000}"/>
    <hyperlink ref="C17" r:id="rId6" xr:uid="{00000000-0004-0000-0400-000005000000}"/>
    <hyperlink ref="C18" r:id="rId7" xr:uid="{00000000-0004-0000-0400-000006000000}"/>
    <hyperlink ref="C19" r:id="rId8" xr:uid="{00000000-0004-0000-0400-000007000000}"/>
    <hyperlink ref="C20" r:id="rId9" xr:uid="{00000000-0004-0000-0400-000008000000}"/>
    <hyperlink ref="C21" r:id="rId10" xr:uid="{00000000-0004-0000-0400-000009000000}"/>
    <hyperlink ref="C22" r:id="rId11" xr:uid="{00000000-0004-0000-0400-00000A000000}"/>
    <hyperlink ref="C23" r:id="rId12" xr:uid="{00000000-0004-0000-0400-00000B000000}"/>
    <hyperlink ref="C24" r:id="rId13" xr:uid="{00000000-0004-0000-0400-00000C000000}"/>
    <hyperlink ref="C25" r:id="rId14" xr:uid="{00000000-0004-0000-0400-00000D000000}"/>
    <hyperlink ref="C26" r:id="rId15" xr:uid="{00000000-0004-0000-0400-00000E000000}"/>
    <hyperlink ref="A29:D29" location="'Intro to K Standards'!A1" display="Return to Intro Page" xr:uid="{D307A9C0-51FE-4309-B05E-9DD876D6DE9C}"/>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7"/>
  <sheetViews>
    <sheetView workbookViewId="0">
      <selection activeCell="B4" sqref="B4"/>
    </sheetView>
  </sheetViews>
  <sheetFormatPr defaultRowHeight="15.75" customHeight="1" x14ac:dyDescent="0.2"/>
  <cols>
    <col min="1" max="1" width="41.625" customWidth="1"/>
    <col min="2" max="2" width="41" customWidth="1"/>
    <col min="3" max="3" width="40.25" customWidth="1"/>
    <col min="4" max="4" width="36.125" customWidth="1"/>
    <col min="5" max="1024" width="13.375" customWidth="1"/>
  </cols>
  <sheetData>
    <row r="1" spans="1:26" ht="15" x14ac:dyDescent="0.2">
      <c r="A1" s="7"/>
      <c r="B1" s="8" t="s">
        <v>26</v>
      </c>
      <c r="C1" s="7"/>
      <c r="D1" s="7"/>
      <c r="E1" s="9"/>
      <c r="F1" s="9"/>
      <c r="G1" s="9"/>
      <c r="H1" s="9"/>
      <c r="I1" s="9"/>
      <c r="J1" s="9"/>
      <c r="K1" s="9"/>
      <c r="L1" s="9"/>
      <c r="M1" s="9"/>
      <c r="N1" s="9"/>
      <c r="O1" s="9"/>
      <c r="P1" s="9"/>
      <c r="Q1" s="9"/>
      <c r="R1" s="9"/>
      <c r="S1" s="9"/>
      <c r="T1" s="9"/>
      <c r="U1" s="9"/>
      <c r="V1" s="9"/>
      <c r="W1" s="9"/>
      <c r="X1" s="9"/>
      <c r="Y1" s="9"/>
      <c r="Z1" s="9"/>
    </row>
    <row r="2" spans="1:26" ht="14.25" x14ac:dyDescent="0.2">
      <c r="A2" s="7"/>
      <c r="B2" s="15" t="s">
        <v>50</v>
      </c>
      <c r="C2" s="7"/>
      <c r="D2" s="7"/>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89.25" x14ac:dyDescent="0.2">
      <c r="A4" s="15" t="s">
        <v>142</v>
      </c>
      <c r="B4" s="44" t="s">
        <v>52</v>
      </c>
      <c r="C4" s="44" t="s">
        <v>47</v>
      </c>
      <c r="D4" s="7"/>
      <c r="E4" s="9"/>
      <c r="F4" s="9"/>
      <c r="G4" s="9"/>
      <c r="H4" s="9"/>
      <c r="I4" s="9"/>
      <c r="J4" s="9"/>
      <c r="K4" s="9"/>
      <c r="L4" s="9"/>
      <c r="M4" s="9"/>
      <c r="N4" s="9"/>
      <c r="O4" s="9"/>
      <c r="P4" s="9"/>
      <c r="Q4" s="9"/>
      <c r="R4" s="9"/>
      <c r="S4" s="9"/>
      <c r="T4" s="9"/>
      <c r="U4" s="9"/>
      <c r="V4" s="9"/>
      <c r="W4" s="9"/>
      <c r="X4" s="9"/>
      <c r="Y4" s="9"/>
      <c r="Z4" s="9"/>
    </row>
    <row r="5" spans="1:26" ht="111" customHeight="1" x14ac:dyDescent="0.2">
      <c r="A5" s="15" t="s">
        <v>134</v>
      </c>
      <c r="B5" s="45"/>
      <c r="C5" s="45"/>
      <c r="D5" s="7"/>
      <c r="E5" s="9"/>
      <c r="F5" s="9"/>
      <c r="G5" s="9"/>
      <c r="H5" s="9"/>
      <c r="I5" s="9"/>
      <c r="J5" s="9"/>
      <c r="K5" s="9"/>
      <c r="L5" s="9"/>
      <c r="M5" s="9"/>
      <c r="N5" s="9"/>
      <c r="O5" s="9"/>
      <c r="P5" s="9"/>
      <c r="Q5" s="9"/>
      <c r="R5" s="9"/>
      <c r="S5" s="9"/>
      <c r="T5" s="9"/>
      <c r="U5" s="9"/>
      <c r="V5" s="9"/>
      <c r="W5" s="9"/>
      <c r="X5" s="9"/>
      <c r="Y5" s="9"/>
      <c r="Z5" s="9"/>
    </row>
    <row r="6" spans="1:26" ht="178.5" x14ac:dyDescent="0.2">
      <c r="A6" s="9" t="s">
        <v>133</v>
      </c>
      <c r="D6" s="9"/>
      <c r="E6" s="9"/>
      <c r="F6" s="9"/>
      <c r="G6" s="9"/>
      <c r="H6" s="9"/>
      <c r="I6" s="9"/>
      <c r="J6" s="9"/>
      <c r="K6" s="9"/>
      <c r="L6" s="9"/>
      <c r="M6" s="9"/>
      <c r="N6" s="9"/>
      <c r="O6" s="9"/>
      <c r="P6" s="9"/>
      <c r="Q6" s="9"/>
      <c r="R6" s="9"/>
      <c r="S6" s="9"/>
      <c r="T6" s="9"/>
      <c r="U6" s="9"/>
      <c r="V6" s="9"/>
      <c r="W6" s="9"/>
      <c r="X6" s="9"/>
      <c r="Y6" s="9"/>
      <c r="Z6" s="9"/>
    </row>
    <row r="7" spans="1:26" ht="15" x14ac:dyDescent="0.2">
      <c r="A7" s="52" t="s">
        <v>33</v>
      </c>
      <c r="B7" s="52"/>
      <c r="C7" s="52"/>
      <c r="D7" s="52"/>
      <c r="E7" s="9"/>
      <c r="F7" s="9"/>
      <c r="G7" s="9"/>
      <c r="H7" s="9"/>
      <c r="I7" s="9"/>
      <c r="J7" s="9"/>
      <c r="K7" s="9"/>
      <c r="L7" s="9"/>
      <c r="M7" s="9"/>
      <c r="N7" s="9"/>
      <c r="O7" s="9"/>
      <c r="P7" s="9"/>
      <c r="Q7" s="9"/>
      <c r="R7" s="9"/>
      <c r="S7" s="9"/>
      <c r="T7" s="9"/>
      <c r="U7" s="9"/>
      <c r="V7" s="9"/>
      <c r="W7" s="9"/>
      <c r="X7" s="9"/>
      <c r="Y7" s="9"/>
      <c r="Z7" s="9"/>
    </row>
    <row r="8" spans="1:26" ht="406.5" customHeight="1" x14ac:dyDescent="0.2">
      <c r="A8" s="53" t="s">
        <v>151</v>
      </c>
      <c r="B8" s="53"/>
      <c r="C8" s="53"/>
      <c r="D8" s="53"/>
      <c r="E8" s="9"/>
      <c r="F8" s="9"/>
      <c r="G8" s="9"/>
      <c r="H8" s="9"/>
      <c r="I8" s="9"/>
      <c r="J8" s="9"/>
      <c r="K8" s="9"/>
      <c r="L8" s="9"/>
      <c r="M8" s="9"/>
      <c r="N8" s="9"/>
      <c r="O8" s="9"/>
      <c r="P8" s="9"/>
      <c r="Q8" s="9"/>
      <c r="R8" s="9"/>
      <c r="S8" s="9"/>
      <c r="T8" s="9"/>
      <c r="U8" s="9"/>
      <c r="V8" s="9"/>
      <c r="W8" s="9"/>
      <c r="X8" s="9"/>
      <c r="Y8" s="9"/>
      <c r="Z8" s="9"/>
    </row>
    <row r="9" spans="1:26" ht="15" x14ac:dyDescent="0.2">
      <c r="A9" s="54" t="s">
        <v>1</v>
      </c>
      <c r="B9" s="54"/>
      <c r="C9" s="54"/>
      <c r="D9" s="54"/>
      <c r="E9" s="9"/>
      <c r="F9" s="9"/>
      <c r="G9" s="9"/>
      <c r="H9" s="9"/>
      <c r="I9" s="9"/>
      <c r="J9" s="9"/>
      <c r="K9" s="9"/>
      <c r="L9" s="9"/>
      <c r="M9" s="9"/>
      <c r="N9" s="9"/>
      <c r="O9" s="9"/>
      <c r="P9" s="9"/>
      <c r="Q9" s="9"/>
      <c r="R9" s="9"/>
      <c r="S9" s="9"/>
      <c r="T9" s="9"/>
      <c r="U9" s="9"/>
      <c r="V9" s="9"/>
      <c r="W9" s="9"/>
      <c r="X9" s="9"/>
      <c r="Y9" s="9"/>
      <c r="Z9" s="9"/>
    </row>
    <row r="10" spans="1:26" ht="99.75" customHeight="1" x14ac:dyDescent="0.2">
      <c r="A10" s="53" t="s">
        <v>56</v>
      </c>
      <c r="B10" s="53"/>
      <c r="C10" s="53"/>
      <c r="D10" s="53"/>
      <c r="E10" s="9"/>
      <c r="F10" s="9"/>
      <c r="G10" s="9"/>
      <c r="H10" s="9"/>
      <c r="I10" s="9"/>
      <c r="J10" s="9"/>
      <c r="K10" s="9"/>
      <c r="L10" s="9"/>
      <c r="M10" s="9"/>
      <c r="N10" s="9"/>
      <c r="O10" s="9"/>
      <c r="P10" s="9"/>
      <c r="Q10" s="9"/>
      <c r="R10" s="9"/>
      <c r="S10" s="9"/>
      <c r="T10" s="9"/>
      <c r="U10" s="9"/>
      <c r="V10" s="9"/>
      <c r="W10" s="9"/>
      <c r="X10" s="9"/>
      <c r="Y10" s="9"/>
      <c r="Z10" s="9"/>
    </row>
    <row r="11" spans="1:26" ht="15" x14ac:dyDescent="0.2">
      <c r="A11" s="9"/>
      <c r="B11" s="11" t="s">
        <v>36</v>
      </c>
      <c r="C11" s="12" t="s">
        <v>37</v>
      </c>
      <c r="D11" s="9"/>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13" t="str">
        <f>HYPERLINK("https://www.k-5mathteachingresources.com/support-files/0-10-numeral-word-picture-cards.pdf","K.CC.B.5 - 0-10 Numeral, Word, Picture Cards")</f>
        <v>K.CC.B.5 - 0-10 Numeral, Word, Picture Cards</v>
      </c>
      <c r="C12" s="13" t="s">
        <v>38</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HYPERLINK("https://www.illustrativemathematics.org/content-standards/K/CC/B/5/tasks/1420","K.CC.B.5- Finding Equal Groups")</f>
        <v>K.CC.B.5- Finding Equal Groups</v>
      </c>
      <c r="C13" s="13" t="s">
        <v>38</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HYPERLINK("https://www.k-5mathteachingresources.com/support-files/roosters-off-to-see-the-world.pdf","K.CC.B.5 - Rooster's Off to See the World")</f>
        <v>K.CC.B.5 - Rooster's Off to See the World</v>
      </c>
      <c r="C14" s="13" t="s">
        <v>38</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HYPERLINK("https://www.k-5mathteachingresources.com/support-files/ten-black-dots.pdf","K.CC.B.5 - Ten Black Dots")</f>
        <v>K.CC.B.5 - Ten Black Dots</v>
      </c>
      <c r="C15" s="13" t="s">
        <v>38</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13" t="str">
        <f>HYPERLINK("https://gfletchy.com/counting-squares/","K.CC.B.5- 3 Act Task - Counting Squares")</f>
        <v>K.CC.B.5- 3 Act Task - Counting Squares</v>
      </c>
      <c r="C16" s="13" t="s">
        <v>41</v>
      </c>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13" t="str">
        <f>HYPERLINK("https://gfletchy.com/dotty/","K.CC.5- 3 Act Task - Dotty")</f>
        <v>K.CC.5- 3 Act Task - Dotty</v>
      </c>
      <c r="C17" s="13" t="s">
        <v>41</v>
      </c>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13" t="str">
        <f>HYPERLINK("https://gfletchy.com/peas-in-a-pod/","K.CC.5- 3 Act Task-Peas in a Pod")</f>
        <v>K.CC.5- 3 Act Task-Peas in a Pod</v>
      </c>
      <c r="C18" s="13" t="s">
        <v>41</v>
      </c>
      <c r="D18" s="9"/>
      <c r="E18" s="9"/>
      <c r="F18" s="9"/>
      <c r="G18" s="9"/>
      <c r="H18" s="9"/>
      <c r="I18" s="9"/>
      <c r="J18" s="9"/>
      <c r="K18" s="9"/>
      <c r="L18" s="9"/>
      <c r="M18" s="9"/>
      <c r="N18" s="9"/>
      <c r="O18" s="9"/>
      <c r="P18" s="9"/>
      <c r="Q18" s="9"/>
      <c r="R18" s="9"/>
      <c r="S18" s="9"/>
      <c r="T18" s="9"/>
      <c r="U18" s="9"/>
      <c r="V18" s="9"/>
      <c r="W18" s="9"/>
      <c r="X18" s="9"/>
      <c r="Y18" s="9"/>
      <c r="Z18" s="9"/>
    </row>
    <row r="19" spans="1:26" ht="14.25" x14ac:dyDescent="0.2">
      <c r="A19" s="9"/>
      <c r="B19" s="13" t="str">
        <f>HYPERLINK("https://gfletchy.com/stage-5-series/","K.CC.B.5- 3 Act Task- Stage 5 Series")</f>
        <v>K.CC.B.5- 3 Act Task- Stage 5 Series</v>
      </c>
      <c r="C19" s="13" t="s">
        <v>41</v>
      </c>
      <c r="D19" s="9"/>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13" t="str">
        <f>HYPERLINK("https://gfletchy.com/the-candyman/","K.CC.B.5- 3 Act Task - The Candyman")</f>
        <v>K.CC.B.5- 3 Act Task - The Candyman</v>
      </c>
      <c r="C20" s="13" t="s">
        <v>41</v>
      </c>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13" t="str">
        <f>HYPERLINK("https://gfletchy.com/shark-bait/","K.CC.B.5- 3 Act Task - Shark Bait")</f>
        <v>K.CC.B.5- 3 Act Task - Shark Bait</v>
      </c>
      <c r="C21" s="13" t="s">
        <v>41</v>
      </c>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5" x14ac:dyDescent="0.25">
      <c r="A25" s="56" t="s">
        <v>129</v>
      </c>
      <c r="B25" s="56"/>
      <c r="C25" s="56"/>
      <c r="D25" s="56"/>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4.25"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ht="14.25"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sheetData>
  <mergeCells count="5">
    <mergeCell ref="A7:D7"/>
    <mergeCell ref="A8:D8"/>
    <mergeCell ref="A9:D9"/>
    <mergeCell ref="A10:D10"/>
    <mergeCell ref="A25:D25"/>
  </mergeCells>
  <hyperlinks>
    <hyperlink ref="C12" r:id="rId1" xr:uid="{00000000-0004-0000-0500-000000000000}"/>
    <hyperlink ref="C13" r:id="rId2" xr:uid="{00000000-0004-0000-0500-000001000000}"/>
    <hyperlink ref="C14" r:id="rId3" xr:uid="{00000000-0004-0000-0500-000002000000}"/>
    <hyperlink ref="C15" r:id="rId4" xr:uid="{00000000-0004-0000-0500-000003000000}"/>
    <hyperlink ref="C16" r:id="rId5" xr:uid="{00000000-0004-0000-0500-000004000000}"/>
    <hyperlink ref="C17" r:id="rId6" xr:uid="{00000000-0004-0000-0500-000005000000}"/>
    <hyperlink ref="C18" r:id="rId7" xr:uid="{00000000-0004-0000-0500-000006000000}"/>
    <hyperlink ref="C19" r:id="rId8" xr:uid="{00000000-0004-0000-0500-000007000000}"/>
    <hyperlink ref="C20" r:id="rId9" xr:uid="{00000000-0004-0000-0500-000008000000}"/>
    <hyperlink ref="C21" r:id="rId10" xr:uid="{00000000-0004-0000-0500-000009000000}"/>
    <hyperlink ref="A25:D25" location="'Intro to K Standards'!A1" display="Return to Intro Page" xr:uid="{8FA06FB1-822C-4CEF-84D7-B9A2711031BA}"/>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9"/>
  <sheetViews>
    <sheetView workbookViewId="0">
      <selection activeCell="A4" sqref="A4:A5"/>
    </sheetView>
  </sheetViews>
  <sheetFormatPr defaultRowHeight="15.75" customHeight="1" x14ac:dyDescent="0.2"/>
  <cols>
    <col min="1" max="1" width="33.75" customWidth="1"/>
    <col min="2" max="2" width="40.25" customWidth="1"/>
    <col min="3" max="3" width="44" customWidth="1"/>
    <col min="4" max="4" width="35" customWidth="1"/>
    <col min="5" max="26" width="28.625" customWidth="1"/>
    <col min="27" max="1024" width="13.375" customWidth="1"/>
  </cols>
  <sheetData>
    <row r="1" spans="1:26" ht="15" x14ac:dyDescent="0.2">
      <c r="A1" s="7"/>
      <c r="B1" s="8" t="s">
        <v>26</v>
      </c>
      <c r="C1" s="7"/>
      <c r="D1" s="7"/>
      <c r="E1" s="9"/>
      <c r="F1" s="9"/>
      <c r="G1" s="9"/>
      <c r="H1" s="9"/>
      <c r="I1" s="9"/>
      <c r="J1" s="9"/>
      <c r="K1" s="9"/>
      <c r="L1" s="9"/>
      <c r="M1" s="9"/>
      <c r="N1" s="9"/>
      <c r="O1" s="9"/>
      <c r="P1" s="9"/>
      <c r="Q1" s="9"/>
      <c r="R1" s="9"/>
      <c r="S1" s="9"/>
      <c r="T1" s="9"/>
      <c r="U1" s="9"/>
      <c r="V1" s="9"/>
      <c r="W1" s="9"/>
      <c r="X1" s="9"/>
      <c r="Y1" s="9"/>
      <c r="Z1" s="9"/>
    </row>
    <row r="2" spans="1:26" ht="14.25" x14ac:dyDescent="0.2">
      <c r="A2" s="7"/>
      <c r="B2" s="15" t="s">
        <v>57</v>
      </c>
      <c r="C2" s="7"/>
      <c r="D2" s="7"/>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25.5" x14ac:dyDescent="0.2">
      <c r="A4" s="53" t="s">
        <v>137</v>
      </c>
      <c r="B4" s="53" t="s">
        <v>58</v>
      </c>
      <c r="C4" s="9" t="s">
        <v>59</v>
      </c>
      <c r="D4" s="9"/>
      <c r="E4" s="9"/>
      <c r="F4" s="9"/>
      <c r="G4" s="9"/>
      <c r="H4" s="9"/>
      <c r="I4" s="9"/>
      <c r="J4" s="9"/>
      <c r="K4" s="9"/>
      <c r="L4" s="9"/>
      <c r="M4" s="9"/>
      <c r="N4" s="9"/>
      <c r="O4" s="9"/>
      <c r="P4" s="9"/>
      <c r="Q4" s="9"/>
      <c r="R4" s="9"/>
      <c r="S4" s="9"/>
      <c r="T4" s="9"/>
      <c r="U4" s="9"/>
      <c r="V4" s="9"/>
      <c r="W4" s="9"/>
      <c r="X4" s="9"/>
      <c r="Y4" s="9"/>
      <c r="Z4" s="9"/>
    </row>
    <row r="5" spans="1:26" ht="184.5" customHeight="1" x14ac:dyDescent="0.2">
      <c r="A5" s="53"/>
      <c r="B5" s="53"/>
      <c r="C5" s="9" t="s">
        <v>60</v>
      </c>
      <c r="D5" s="9"/>
      <c r="E5" s="9"/>
      <c r="F5" s="9"/>
      <c r="G5" s="9"/>
      <c r="H5" s="9"/>
      <c r="I5" s="9"/>
      <c r="J5" s="9"/>
      <c r="K5" s="9"/>
      <c r="L5" s="9"/>
      <c r="M5" s="9"/>
      <c r="N5" s="9"/>
      <c r="O5" s="9"/>
      <c r="P5" s="9"/>
      <c r="Q5" s="9"/>
      <c r="R5" s="9"/>
      <c r="S5" s="9"/>
      <c r="T5" s="9"/>
      <c r="U5" s="9"/>
      <c r="V5" s="9"/>
      <c r="W5" s="9"/>
      <c r="X5" s="9"/>
      <c r="Y5" s="9"/>
      <c r="Z5" s="9"/>
    </row>
    <row r="6" spans="1:26" ht="114.75" x14ac:dyDescent="0.2">
      <c r="A6" s="15" t="s">
        <v>138</v>
      </c>
      <c r="B6" s="53"/>
      <c r="C6" s="9" t="s">
        <v>61</v>
      </c>
      <c r="D6" s="9"/>
      <c r="E6" s="9"/>
      <c r="F6" s="9"/>
      <c r="G6" s="9"/>
      <c r="H6" s="9"/>
      <c r="I6" s="9"/>
      <c r="J6" s="9"/>
      <c r="K6" s="9"/>
      <c r="L6" s="9"/>
      <c r="M6" s="9"/>
      <c r="N6" s="9"/>
      <c r="O6" s="9"/>
      <c r="P6" s="9"/>
      <c r="Q6" s="9"/>
      <c r="R6" s="9"/>
      <c r="S6" s="9"/>
      <c r="T6" s="9"/>
      <c r="U6" s="9"/>
      <c r="V6" s="9"/>
      <c r="W6" s="9"/>
      <c r="X6" s="9"/>
      <c r="Y6" s="9"/>
      <c r="Z6" s="9"/>
    </row>
    <row r="7" spans="1:26" ht="76.5" customHeight="1" x14ac:dyDescent="0.2">
      <c r="A7" s="15" t="s">
        <v>136</v>
      </c>
      <c r="B7" s="53"/>
      <c r="C7" s="9" t="s">
        <v>62</v>
      </c>
      <c r="D7" s="9"/>
      <c r="E7" s="9"/>
      <c r="F7" s="9"/>
      <c r="G7" s="9"/>
      <c r="H7" s="9"/>
      <c r="I7" s="9"/>
      <c r="J7" s="9"/>
      <c r="K7" s="9"/>
      <c r="L7" s="9"/>
      <c r="M7" s="9"/>
      <c r="N7" s="9"/>
      <c r="O7" s="9"/>
      <c r="P7" s="9"/>
      <c r="Q7" s="9"/>
      <c r="R7" s="9"/>
      <c r="S7" s="9"/>
      <c r="T7" s="9"/>
      <c r="U7" s="9"/>
      <c r="V7" s="9"/>
      <c r="W7" s="9"/>
      <c r="X7" s="9"/>
      <c r="Y7" s="9"/>
      <c r="Z7" s="9"/>
    </row>
    <row r="8" spans="1:26" ht="15" x14ac:dyDescent="0.2">
      <c r="A8" s="52" t="s">
        <v>33</v>
      </c>
      <c r="B8" s="52"/>
      <c r="C8" s="52"/>
      <c r="D8" s="52"/>
      <c r="E8" s="9"/>
      <c r="F8" s="9"/>
      <c r="G8" s="9"/>
      <c r="H8" s="9"/>
      <c r="I8" s="9"/>
      <c r="J8" s="9"/>
      <c r="K8" s="9"/>
      <c r="L8" s="9"/>
      <c r="M8" s="9"/>
      <c r="N8" s="9"/>
      <c r="O8" s="9"/>
      <c r="P8" s="9"/>
      <c r="Q8" s="9"/>
      <c r="R8" s="9"/>
      <c r="S8" s="9"/>
      <c r="T8" s="9"/>
      <c r="U8" s="9"/>
      <c r="V8" s="9"/>
      <c r="W8" s="9"/>
      <c r="X8" s="9"/>
      <c r="Y8" s="9"/>
      <c r="Z8" s="9"/>
    </row>
    <row r="9" spans="1:26" ht="240" customHeight="1" x14ac:dyDescent="0.2">
      <c r="A9" s="53" t="s">
        <v>63</v>
      </c>
      <c r="B9" s="53"/>
      <c r="C9" s="53"/>
      <c r="D9" s="53"/>
      <c r="E9" s="9"/>
      <c r="F9" s="9"/>
      <c r="G9" s="9"/>
      <c r="H9" s="9"/>
      <c r="I9" s="9"/>
      <c r="J9" s="9"/>
      <c r="K9" s="9"/>
      <c r="L9" s="9"/>
      <c r="M9" s="9"/>
      <c r="N9" s="9"/>
      <c r="O9" s="9"/>
      <c r="P9" s="9"/>
      <c r="Q9" s="9"/>
      <c r="R9" s="9"/>
      <c r="S9" s="9"/>
      <c r="T9" s="9"/>
      <c r="U9" s="9"/>
      <c r="V9" s="9"/>
      <c r="W9" s="9"/>
      <c r="X9" s="9"/>
      <c r="Y9" s="9"/>
      <c r="Z9" s="9"/>
    </row>
    <row r="10" spans="1:26" ht="15" x14ac:dyDescent="0.2">
      <c r="A10" s="54" t="s">
        <v>1</v>
      </c>
      <c r="B10" s="54"/>
      <c r="C10" s="54"/>
      <c r="D10" s="54"/>
      <c r="E10" s="9"/>
      <c r="F10" s="9"/>
      <c r="G10" s="9"/>
      <c r="H10" s="9"/>
      <c r="I10" s="9"/>
      <c r="J10" s="9"/>
      <c r="K10" s="9"/>
      <c r="L10" s="9"/>
      <c r="M10" s="9"/>
      <c r="N10" s="9"/>
      <c r="O10" s="9"/>
      <c r="P10" s="9"/>
      <c r="Q10" s="9"/>
      <c r="R10" s="9"/>
      <c r="S10" s="9"/>
      <c r="T10" s="9"/>
      <c r="U10" s="9"/>
      <c r="V10" s="9"/>
      <c r="W10" s="9"/>
      <c r="X10" s="9"/>
      <c r="Y10" s="9"/>
      <c r="Z10" s="9"/>
    </row>
    <row r="11" spans="1:26" ht="128.25" customHeight="1" x14ac:dyDescent="0.2">
      <c r="A11" s="53" t="s">
        <v>64</v>
      </c>
      <c r="B11" s="53"/>
      <c r="C11" s="53"/>
      <c r="D11" s="53"/>
      <c r="E11" s="9"/>
      <c r="F11" s="9"/>
      <c r="G11" s="9"/>
      <c r="H11" s="9"/>
      <c r="I11" s="9"/>
      <c r="J11" s="9"/>
      <c r="K11" s="9"/>
      <c r="L11" s="9"/>
      <c r="M11" s="9"/>
      <c r="N11" s="9"/>
      <c r="O11" s="9"/>
      <c r="P11" s="9"/>
      <c r="Q11" s="9"/>
      <c r="R11" s="9"/>
      <c r="S11" s="9"/>
      <c r="T11" s="9"/>
      <c r="U11" s="9"/>
      <c r="V11" s="9"/>
      <c r="W11" s="9"/>
      <c r="X11" s="9"/>
      <c r="Y11" s="9"/>
      <c r="Z11" s="9"/>
    </row>
    <row r="12" spans="1:26" ht="15" x14ac:dyDescent="0.2">
      <c r="A12" s="9"/>
      <c r="B12" s="11" t="s">
        <v>36</v>
      </c>
      <c r="C12" s="12" t="s">
        <v>37</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HYPERLINK("https://www.k-5mathteachingresources.com/support-files/making-sets-ver.1.pdf","K.CC.C.6 - Making Sets")</f>
        <v>K.CC.C.6 - Making Sets</v>
      </c>
      <c r="C13" s="13" t="s">
        <v>38</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HYPERLINK("https://www.illustrativemathematics.org/content-standards/K/CC/C/6/tasks/1210","K.CC.C.6- Which numbr is greater? Which is less?")</f>
        <v>K.CC.C.6- Which numbr is greater? Which is less?</v>
      </c>
      <c r="C14" s="13" t="s">
        <v>39</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HYPERLINK("https://www.k-5mathteachingresources.com/support-files/who-has-more.pdf","K.CC.C.6 - Who Has More?")</f>
        <v>K.CC.C.6 - Who Has More?</v>
      </c>
      <c r="C15" s="13" t="s">
        <v>38</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13" t="str">
        <f>HYPERLINK("https://gfletchy.com/lil-sister/","K.CC.C.6- 3 Act Task- Lil Sister")</f>
        <v>K.CC.C.6- 3 Act Task- Lil Sister</v>
      </c>
      <c r="C16" s="13" t="s">
        <v>41</v>
      </c>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5" x14ac:dyDescent="0.25">
      <c r="A19" s="56" t="s">
        <v>129</v>
      </c>
      <c r="B19" s="56"/>
      <c r="C19" s="56"/>
      <c r="D19" s="56"/>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4.2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4.2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4.2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4.2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4.2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4.2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4.2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4.2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4.2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4.2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4.2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4.2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4.2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4.2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4.2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4.2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4.2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4.2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4.2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4.2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4.2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4.2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4.2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4.2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4.2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4.2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4.2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4.2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4.2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4.2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4.2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4.2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4.2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4.2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4.2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4.2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4.2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4.2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4.2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4.2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4.2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4.2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4.2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4.2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4.2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4.2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4.2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4.2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4.2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4.2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4.2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4.2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4.2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4.2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4.2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4.2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4.2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4.2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4.2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4.2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4.2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4.2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4.2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4.2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4.2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4.2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4.2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4.2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4.2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4.2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4.2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4.2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4.2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4.2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4.2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4.2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4.2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4.2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4.2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4.2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4.2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4.2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4.2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4.2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4.2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4.2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4.2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4.2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4.2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4.2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4.2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4.2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4.2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4.2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4.2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4.2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4.2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4.2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4.2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4.2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4.2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4.2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4.2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4.2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4.2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4.2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4.2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4.2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4.2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4.2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4.2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4.2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4.2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4.2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4.2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4.2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4.2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4.2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4.2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4.2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4.2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4.2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4.2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4.2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4.2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4.2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4.2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4.2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4.2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4.2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4.2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4.2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4.2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4.2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4.2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4.2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4.2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4.2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4.2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4.2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4.2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4.2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4.2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4.2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4.2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4.2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4.2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4.2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4.2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4.2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4.2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4.2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4.2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4.2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4.2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4.2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4.2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4.2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4.2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4.2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4.2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4.2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4.2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4.2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4.2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4.2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4.2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4.2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4.2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4.2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4.2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4.2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4.2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4.2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4.2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4.2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4.2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4.2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4.2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4.2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4.2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4.2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4.2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4.2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4.2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4.2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4.2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4.2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4.2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4.2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4.2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4.2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4.2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4.2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4.2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4.2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4.2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4.2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4.2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4.2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4.2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4.2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4.2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4.2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4.2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4.2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4.2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4.2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4.2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4.2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4.2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4.2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4.2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4.2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4.2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4.2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4.2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4.2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4.2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4.2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4.2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4.2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4.2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4.2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4.2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4.2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4.2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4.2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4.2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4.2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4.2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4.2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4.2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4.2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4.2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4.2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4.2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4.2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4.2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4.2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4.2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4.2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4.2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4.2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4.2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4.2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4.2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4.2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4.2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4.2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4.2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4.2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4.2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4.2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4.2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4.2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4.2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4.2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4.2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4.2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4.2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4.2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4.2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4.2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4.2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4.2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4.2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4.2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4.2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4.2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4.2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4.2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4.2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4.2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4.2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4.2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4.2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4.2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4.2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4.2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4.2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4.2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4.2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4.2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4.2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4.2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4.2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4.2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4.2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4.2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4.2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4.2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4.2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4.2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4.2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4.2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4.2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4.2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4.2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4.2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4.2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4.2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4.2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4.2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4.2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4.2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4.2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4.2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4.2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4.2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4.2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4.2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4.2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4.2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4.2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4.2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4.2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4.2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4.2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4.2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4.2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4.2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4.2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4.2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4.2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4.2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4.2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4.2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4.2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4.2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4.2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4.2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4.2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4.2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4.2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4.2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4.2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4.2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4.2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4.2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4.2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4.2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4.2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4.2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4.2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4.2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4.2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4.2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4.2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4.2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4.2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4.2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4.2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4.2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4.2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4.2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4.2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4.2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4.2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4.2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4.2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4.2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4.2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4.2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4.2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4.2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4.2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4.2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4.2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4.2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4.2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4.2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4.2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4.2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4.2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4.2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4.2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4.2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4.2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4.2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4.2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4.2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4.2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4.2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4.2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4.2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4.2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4.2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4.2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4.2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4.2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4.2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4.2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4.2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4.2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4.2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4.2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4.2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4.2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4.2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4.2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4.2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4.2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4.2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4.2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4.2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4.2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4.2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4.2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4.2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4.2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4.2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4.2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4.2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4.2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4.2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4.2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4.2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4.2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4.2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4.2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4.2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4.2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4.2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4.2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4.2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4.2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4.2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4.2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4.2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4.2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4.2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4.2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4.2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4.2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4.2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4.2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4.2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4.2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4.2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4.2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4.2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4.2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4.2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4.2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4.2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4.2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4.2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4.2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4.2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4.2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4.2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4.2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4.2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4.2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4.2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4.2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4.2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4.2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4.2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4.2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4.2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4.2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4.2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4.2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4.2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4.2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4.2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4.2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4.2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4.2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4.2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4.2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4.2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4.2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4.2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4.2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4.2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4.2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4.2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4.2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4.2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4.2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4.2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4.2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4.2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4.2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4.2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4.2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4.2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4.2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4.2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4.2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4.2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4.2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4.2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4.2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4.2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4.2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4.2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4.2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4.2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4.2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4.2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4.2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4.2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4.2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4.2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4.2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4.2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4.2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4.2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4.2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4.2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4.2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4.2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4.2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4.2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4.2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4.2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4.2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4.2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4.2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4.2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4.2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4.2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4.2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4.2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4.2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4.2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4.2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4.2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4.2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4.2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4.2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4.2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4.2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4.2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4.2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4.2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4.2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4.2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4.2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4.2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4.2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4.2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4.2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4.2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4.2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4.2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4.2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4.2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4.2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4.2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4.2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4.2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4.2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4.2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4.2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4.2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4.2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4.2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4.2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4.2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4.2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4.2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4.2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4.2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4.2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4.2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4.2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4.2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4.2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4.2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4.2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4.2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4.2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4.2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4.2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4.2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4.2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4.2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4.2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4.2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4.2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4.2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4.2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4.2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4.2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4.2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4.2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4.2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4.2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4.2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4.2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4.2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4.2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4.2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4.2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4.2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4.2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4.2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4.2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4.2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4.2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4.2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4.2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4.2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4.2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4.2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4.2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4.2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4.2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4.2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4.2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4.2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4.2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4.2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4.2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4.2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4.2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4.2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4.2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4.2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4.2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4.2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4.2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4.2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4.2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4.2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4.2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4.2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4.2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4.2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4.2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4.2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4.2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4.2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4.2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4.2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4.2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4.2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4.2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4.2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4.2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4.2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4.2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4.2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4.2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4.2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4.2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4.2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4.2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4.2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4.2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4.2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4.2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4.2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4.2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4.2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4.2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4.2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4.2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4.2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4.2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4.2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4.2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4.2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4.2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4.2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4.2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4.2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4.2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4.2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4.2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4.2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4.2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4.2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4.2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4.2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4.2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4.2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4.2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4.2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4.2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4.2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4.2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4.2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4.2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4.2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4.2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4.2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4.2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4.2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4.2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4.2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4.2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4.2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4.2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4.2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4.2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4.2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4.2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4.2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4.2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4.2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4.2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4.2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4.2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4.2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4.2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4.2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4.2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4.2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4.2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4.2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4.2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4.2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4.2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4.2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4.2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4.2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4.2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4.2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4.2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4.2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4.2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4.2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4.2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4.2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4.2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4.2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4.2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4.2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4.2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4.2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4.2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4.2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4.2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4.2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4.2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4.2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4.2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4.2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4.2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4.2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4.2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4.2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4.2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4.2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4.2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4.2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4.2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4.2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4.2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4.2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4.2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4.2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4.2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4.2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4.2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4.2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4.2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4.2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4.2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4.2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4.2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4.2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4.2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4.2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4.2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4.2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4.2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4.2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4.2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4.2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4.2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4.2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4.2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4.2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4.2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4.2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4.2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4.2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4.2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4.2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4.2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4.2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4.2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4.2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4.2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4.2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4.2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4.2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4.2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4.2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4.2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4.2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4.2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4.2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4.2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4.2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4.2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4.2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4.2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4.2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4.2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4.2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4.2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4.2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4.2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4.2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4.2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4.2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4.2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4.2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4.2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4.2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4.2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4.2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4.2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4.2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4.2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4.2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4.2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4.2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4.2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4.2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4.2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4.2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4.2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4.2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4.2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4.2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4.2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4.2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4.2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4.2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4.2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4.2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4.2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4.2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4.2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4.2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4.2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4.2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4.2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4.2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4.2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4.2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4.2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4.2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4.2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4.2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4.2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4.2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4.2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4.2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4.2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4.2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4.2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4.2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4.2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4.2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4.2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4.2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4.2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4.2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4.2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4.2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4.2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4.2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4.2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4.2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4.2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4.2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4.2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4.2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4.2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4.2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4.2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4.2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4.2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4.2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4.2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4.2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4.2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4.2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4.2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4.2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4.2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4.2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4.2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4.2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4.2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4.2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4.2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4.2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4.2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4.2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4.2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4.2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4.2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4.2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4.2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4.2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4.2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4.2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4.2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4.2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4.2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4.2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4.2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4.2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4.2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4.2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4.2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4.2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4.2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4.2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4.2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4.2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4.2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4.2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4.2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4.2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4.2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4.2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4.2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4.2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4.2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4.2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4.2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4.2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4.2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4.2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4.2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4.2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4.2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4.2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4.2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4.2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4.2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4.2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4.2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4.2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4.2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4.2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4.2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4.2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4.2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4.2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4.2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4.2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4.2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4.2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4.25"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4.25"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4.25"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4.25"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ht="14.25"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ht="14.25" x14ac:dyDescent="0.2">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row r="1009" spans="1:26" ht="14.25" x14ac:dyDescent="0.2">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row>
  </sheetData>
  <mergeCells count="7">
    <mergeCell ref="A11:D11"/>
    <mergeCell ref="A19:D19"/>
    <mergeCell ref="A4:A5"/>
    <mergeCell ref="B4:B7"/>
    <mergeCell ref="A8:D8"/>
    <mergeCell ref="A9:D9"/>
    <mergeCell ref="A10:D10"/>
  </mergeCells>
  <hyperlinks>
    <hyperlink ref="C13" r:id="rId1" xr:uid="{00000000-0004-0000-0600-000000000000}"/>
    <hyperlink ref="C14" r:id="rId2" xr:uid="{00000000-0004-0000-0600-000001000000}"/>
    <hyperlink ref="C15" r:id="rId3" xr:uid="{00000000-0004-0000-0600-000002000000}"/>
    <hyperlink ref="C16" r:id="rId4" xr:uid="{00000000-0004-0000-0600-000003000000}"/>
    <hyperlink ref="A19:D19" location="'Intro to K Standards'!A1" display="Return to Intro Page" xr:uid="{0CCA4DA3-168F-4905-B6C2-5433D3A02802}"/>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7"/>
  <sheetViews>
    <sheetView workbookViewId="0">
      <selection activeCell="B5" sqref="B5"/>
    </sheetView>
  </sheetViews>
  <sheetFormatPr defaultRowHeight="15.75" customHeight="1" x14ac:dyDescent="0.2"/>
  <cols>
    <col min="1" max="1" width="35" customWidth="1"/>
    <col min="2" max="2" width="37.75" customWidth="1"/>
    <col min="3" max="3" width="38.875" customWidth="1"/>
    <col min="4" max="4" width="34.25" customWidth="1"/>
    <col min="5" max="26" width="25.5" customWidth="1"/>
    <col min="27" max="1024" width="13.375" customWidth="1"/>
  </cols>
  <sheetData>
    <row r="1" spans="1:26" ht="14.25" x14ac:dyDescent="0.2">
      <c r="A1" s="16"/>
      <c r="B1" s="17" t="s">
        <v>26</v>
      </c>
      <c r="C1" s="16"/>
      <c r="D1" s="16"/>
      <c r="E1" s="18"/>
      <c r="F1" s="18"/>
      <c r="G1" s="18"/>
      <c r="H1" s="18"/>
      <c r="I1" s="18"/>
      <c r="J1" s="18"/>
      <c r="K1" s="18"/>
      <c r="L1" s="18"/>
      <c r="M1" s="18"/>
      <c r="N1" s="18"/>
      <c r="O1" s="18"/>
      <c r="P1" s="18"/>
      <c r="Q1" s="18"/>
      <c r="R1" s="18"/>
      <c r="S1" s="18"/>
      <c r="T1" s="18"/>
      <c r="U1" s="18"/>
      <c r="V1" s="18"/>
      <c r="W1" s="18"/>
      <c r="X1" s="18"/>
      <c r="Y1" s="18"/>
      <c r="Z1" s="18"/>
    </row>
    <row r="2" spans="1:26" ht="19.5" customHeight="1" x14ac:dyDescent="0.2">
      <c r="A2" s="16"/>
      <c r="B2" s="19" t="s">
        <v>57</v>
      </c>
      <c r="C2" s="16"/>
      <c r="D2" s="16"/>
      <c r="E2" s="18"/>
      <c r="F2" s="18"/>
      <c r="G2" s="18"/>
      <c r="H2" s="18"/>
      <c r="I2" s="18"/>
      <c r="J2" s="18"/>
      <c r="K2" s="18"/>
      <c r="L2" s="18"/>
      <c r="M2" s="18"/>
      <c r="N2" s="18"/>
      <c r="O2" s="18"/>
      <c r="P2" s="18"/>
      <c r="Q2" s="18"/>
      <c r="R2" s="18"/>
      <c r="S2" s="18"/>
      <c r="T2" s="18"/>
      <c r="U2" s="18"/>
      <c r="V2" s="18"/>
      <c r="W2" s="18"/>
      <c r="X2" s="18"/>
      <c r="Y2" s="18"/>
      <c r="Z2" s="18"/>
    </row>
    <row r="3" spans="1:26" ht="14.25" x14ac:dyDescent="0.2">
      <c r="A3" s="17" t="s">
        <v>28</v>
      </c>
      <c r="B3" s="17" t="s">
        <v>29</v>
      </c>
      <c r="C3" s="17" t="s">
        <v>30</v>
      </c>
      <c r="D3" s="20"/>
      <c r="E3" s="18"/>
      <c r="F3" s="18"/>
      <c r="G3" s="18"/>
      <c r="H3" s="18"/>
      <c r="I3" s="18"/>
      <c r="J3" s="18"/>
      <c r="K3" s="18"/>
      <c r="L3" s="18"/>
      <c r="M3" s="18"/>
      <c r="N3" s="18"/>
      <c r="O3" s="18"/>
      <c r="P3" s="18"/>
      <c r="Q3" s="18"/>
      <c r="R3" s="18"/>
      <c r="S3" s="18"/>
      <c r="T3" s="18"/>
      <c r="U3" s="18"/>
      <c r="V3" s="18"/>
      <c r="W3" s="18"/>
      <c r="X3" s="18"/>
      <c r="Y3" s="18"/>
      <c r="Z3" s="18"/>
    </row>
    <row r="4" spans="1:26" ht="76.5" x14ac:dyDescent="0.2">
      <c r="A4" s="15" t="s">
        <v>143</v>
      </c>
      <c r="B4" s="18" t="s">
        <v>59</v>
      </c>
      <c r="C4" s="18" t="s">
        <v>62</v>
      </c>
      <c r="D4" s="18"/>
      <c r="E4" s="18"/>
      <c r="F4" s="18"/>
      <c r="G4" s="18"/>
      <c r="H4" s="18"/>
      <c r="I4" s="18"/>
      <c r="J4" s="18"/>
      <c r="K4" s="18"/>
      <c r="L4" s="18"/>
      <c r="M4" s="18"/>
      <c r="N4" s="18"/>
      <c r="O4" s="18"/>
      <c r="P4" s="18"/>
      <c r="Q4" s="18"/>
      <c r="R4" s="18"/>
      <c r="S4" s="18"/>
      <c r="T4" s="18"/>
      <c r="U4" s="18"/>
      <c r="V4" s="18"/>
      <c r="W4" s="18"/>
      <c r="X4" s="18"/>
      <c r="Y4" s="18"/>
      <c r="Z4" s="18"/>
    </row>
    <row r="5" spans="1:26" ht="71.25" x14ac:dyDescent="0.2">
      <c r="A5" s="18" t="s">
        <v>58</v>
      </c>
      <c r="B5" s="18"/>
      <c r="C5" s="18"/>
      <c r="D5" s="18"/>
      <c r="E5" s="18"/>
      <c r="F5" s="18"/>
      <c r="G5" s="18"/>
      <c r="H5" s="18"/>
      <c r="I5" s="18"/>
      <c r="J5" s="18"/>
      <c r="K5" s="18"/>
      <c r="L5" s="18"/>
      <c r="M5" s="18"/>
      <c r="N5" s="18"/>
      <c r="O5" s="18"/>
      <c r="P5" s="18"/>
      <c r="Q5" s="18"/>
      <c r="R5" s="18"/>
      <c r="S5" s="18"/>
      <c r="T5" s="18"/>
      <c r="U5" s="18"/>
      <c r="V5" s="18"/>
      <c r="W5" s="18"/>
      <c r="X5" s="18"/>
      <c r="Y5" s="18"/>
      <c r="Z5" s="18"/>
    </row>
    <row r="6" spans="1:26" ht="14.25" x14ac:dyDescent="0.2">
      <c r="A6" s="58" t="s">
        <v>33</v>
      </c>
      <c r="B6" s="58"/>
      <c r="C6" s="58"/>
      <c r="D6" s="58"/>
      <c r="E6" s="18"/>
      <c r="F6" s="18"/>
      <c r="G6" s="18"/>
      <c r="H6" s="18"/>
      <c r="I6" s="18"/>
      <c r="J6" s="18"/>
      <c r="K6" s="18"/>
      <c r="L6" s="18"/>
      <c r="M6" s="18"/>
      <c r="N6" s="18"/>
      <c r="O6" s="18"/>
      <c r="P6" s="18"/>
      <c r="Q6" s="18"/>
      <c r="R6" s="18"/>
      <c r="S6" s="18"/>
      <c r="T6" s="18"/>
      <c r="U6" s="18"/>
      <c r="V6" s="18"/>
      <c r="W6" s="18"/>
      <c r="X6" s="18"/>
      <c r="Y6" s="18"/>
      <c r="Z6" s="18"/>
    </row>
    <row r="7" spans="1:26" ht="105.75" customHeight="1" x14ac:dyDescent="0.2">
      <c r="A7" s="59" t="s">
        <v>65</v>
      </c>
      <c r="B7" s="59"/>
      <c r="C7" s="59"/>
      <c r="D7" s="59"/>
      <c r="E7" s="18"/>
      <c r="F7" s="18"/>
      <c r="G7" s="18"/>
      <c r="H7" s="18"/>
      <c r="I7" s="18"/>
      <c r="J7" s="18"/>
      <c r="K7" s="18"/>
      <c r="L7" s="18"/>
      <c r="M7" s="18"/>
      <c r="N7" s="18"/>
      <c r="O7" s="18"/>
      <c r="P7" s="18"/>
      <c r="Q7" s="18"/>
      <c r="R7" s="18"/>
      <c r="S7" s="18"/>
      <c r="T7" s="18"/>
      <c r="U7" s="18"/>
      <c r="V7" s="18"/>
      <c r="W7" s="18"/>
      <c r="X7" s="18"/>
      <c r="Y7" s="18"/>
      <c r="Z7" s="18"/>
    </row>
    <row r="8" spans="1:26" ht="15" x14ac:dyDescent="0.2">
      <c r="A8" s="54" t="s">
        <v>1</v>
      </c>
      <c r="B8" s="54"/>
      <c r="C8" s="54"/>
      <c r="D8" s="54"/>
      <c r="E8" s="18"/>
      <c r="F8" s="18"/>
      <c r="G8" s="18"/>
      <c r="H8" s="18"/>
      <c r="I8" s="18"/>
      <c r="J8" s="18"/>
      <c r="K8" s="18"/>
      <c r="L8" s="18"/>
      <c r="M8" s="18"/>
      <c r="N8" s="18"/>
      <c r="O8" s="18"/>
      <c r="P8" s="18"/>
      <c r="Q8" s="18"/>
      <c r="R8" s="18"/>
      <c r="S8" s="18"/>
      <c r="T8" s="18"/>
      <c r="U8" s="18"/>
      <c r="V8" s="18"/>
      <c r="W8" s="18"/>
      <c r="X8" s="18"/>
      <c r="Y8" s="18"/>
      <c r="Z8" s="18"/>
    </row>
    <row r="9" spans="1:26" ht="73.5" customHeight="1" x14ac:dyDescent="0.2">
      <c r="A9" s="59" t="s">
        <v>66</v>
      </c>
      <c r="B9" s="59"/>
      <c r="C9" s="59"/>
      <c r="D9" s="59"/>
      <c r="E9" s="18"/>
      <c r="F9" s="18"/>
      <c r="G9" s="18"/>
      <c r="H9" s="18"/>
      <c r="I9" s="18"/>
      <c r="J9" s="18"/>
      <c r="K9" s="18"/>
      <c r="L9" s="18"/>
      <c r="M9" s="18"/>
      <c r="N9" s="18"/>
      <c r="O9" s="18"/>
      <c r="P9" s="18"/>
      <c r="Q9" s="18"/>
      <c r="R9" s="18"/>
      <c r="S9" s="18"/>
      <c r="T9" s="18"/>
      <c r="U9" s="18"/>
      <c r="V9" s="18"/>
      <c r="W9" s="18"/>
      <c r="X9" s="18"/>
      <c r="Y9" s="18"/>
      <c r="Z9" s="18"/>
    </row>
    <row r="10" spans="1:26" ht="14.25" x14ac:dyDescent="0.2">
      <c r="A10" s="18"/>
      <c r="B10" s="21" t="s">
        <v>36</v>
      </c>
      <c r="C10" s="22" t="s">
        <v>37</v>
      </c>
      <c r="D10" s="18"/>
      <c r="E10" s="18"/>
      <c r="F10" s="18"/>
      <c r="G10" s="18"/>
      <c r="H10" s="18"/>
      <c r="I10" s="18"/>
      <c r="J10" s="18"/>
      <c r="K10" s="18"/>
      <c r="L10" s="18"/>
      <c r="M10" s="18"/>
      <c r="N10" s="18"/>
      <c r="O10" s="18"/>
      <c r="P10" s="18"/>
      <c r="Q10" s="18"/>
      <c r="R10" s="18"/>
      <c r="S10" s="18"/>
      <c r="T10" s="18"/>
      <c r="U10" s="18"/>
      <c r="V10" s="18"/>
      <c r="W10" s="18"/>
      <c r="X10" s="18"/>
      <c r="Y10" s="18"/>
      <c r="Z10" s="18"/>
    </row>
    <row r="11" spans="1:26" ht="14.25" x14ac:dyDescent="0.2">
      <c r="A11" s="18"/>
      <c r="B11" s="23" t="str">
        <f>HYPERLINK("https://www.k-5mathteachingresources.com/support-files/my-secret-number.pdf","K.CC.C.7 - My Secret Numbers")</f>
        <v>K.CC.C.7 - My Secret Numbers</v>
      </c>
      <c r="C11" s="23" t="s">
        <v>38</v>
      </c>
      <c r="D11" s="18"/>
      <c r="E11" s="18"/>
      <c r="F11" s="18"/>
      <c r="G11" s="18"/>
      <c r="H11" s="18"/>
      <c r="I11" s="18"/>
      <c r="J11" s="18"/>
      <c r="K11" s="18"/>
      <c r="L11" s="18"/>
      <c r="M11" s="18"/>
      <c r="N11" s="18"/>
      <c r="O11" s="18"/>
      <c r="P11" s="18"/>
      <c r="Q11" s="18"/>
      <c r="R11" s="18"/>
      <c r="S11" s="18"/>
      <c r="T11" s="18"/>
      <c r="U11" s="18"/>
      <c r="V11" s="18"/>
      <c r="W11" s="18"/>
      <c r="X11" s="18"/>
      <c r="Y11" s="18"/>
      <c r="Z11" s="18"/>
    </row>
    <row r="12" spans="1:26" ht="14.25" x14ac:dyDescent="0.2">
      <c r="A12" s="18"/>
      <c r="B12" s="23" t="str">
        <f>HYPERLINK("https://www.illustrativemathematics.org/content-standards/K/CC/C/7/tasks/697","K.CC.C.7- Guess the Marbles in the Bag")</f>
        <v>K.CC.C.7- Guess the Marbles in the Bag</v>
      </c>
      <c r="C12" s="23" t="s">
        <v>39</v>
      </c>
      <c r="D12" s="18"/>
      <c r="E12" s="18"/>
      <c r="F12" s="18"/>
      <c r="G12" s="18"/>
      <c r="H12" s="18"/>
      <c r="I12" s="18"/>
      <c r="J12" s="18"/>
      <c r="K12" s="18"/>
      <c r="L12" s="18"/>
      <c r="M12" s="18"/>
      <c r="N12" s="18"/>
      <c r="O12" s="18"/>
      <c r="P12" s="18"/>
      <c r="Q12" s="18"/>
      <c r="R12" s="18"/>
      <c r="S12" s="18"/>
      <c r="T12" s="18"/>
      <c r="U12" s="18"/>
      <c r="V12" s="18"/>
      <c r="W12" s="18"/>
      <c r="X12" s="18"/>
      <c r="Y12" s="18"/>
      <c r="Z12" s="18"/>
    </row>
    <row r="13" spans="1:26" ht="14.25" x14ac:dyDescent="0.2">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row>
    <row r="14" spans="1:26" ht="14.25" x14ac:dyDescent="0.2">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14.25" x14ac:dyDescent="0.2">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15" x14ac:dyDescent="0.25">
      <c r="A16" s="56" t="s">
        <v>129</v>
      </c>
      <c r="B16" s="56"/>
      <c r="C16" s="56"/>
      <c r="D16" s="56"/>
      <c r="E16" s="18"/>
      <c r="F16" s="18"/>
      <c r="G16" s="18"/>
      <c r="H16" s="18"/>
      <c r="I16" s="18"/>
      <c r="J16" s="18"/>
      <c r="K16" s="18"/>
      <c r="L16" s="18"/>
      <c r="M16" s="18"/>
      <c r="N16" s="18"/>
      <c r="O16" s="18"/>
      <c r="P16" s="18"/>
      <c r="Q16" s="18"/>
      <c r="R16" s="18"/>
      <c r="S16" s="18"/>
      <c r="T16" s="18"/>
      <c r="U16" s="18"/>
      <c r="V16" s="18"/>
      <c r="W16" s="18"/>
      <c r="X16" s="18"/>
      <c r="Y16" s="18"/>
      <c r="Z16" s="18"/>
    </row>
    <row r="17" spans="1:26" ht="14.25" x14ac:dyDescent="0.2">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4.25" x14ac:dyDescent="0.2">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4.25" x14ac:dyDescent="0.2">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4.25" x14ac:dyDescent="0.2">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4.25" x14ac:dyDescent="0.2">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4.25" x14ac:dyDescent="0.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4.25" x14ac:dyDescent="0.2">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4.25" x14ac:dyDescent="0.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4.25" x14ac:dyDescent="0.2">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4.25" x14ac:dyDescent="0.2">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4.25" x14ac:dyDescent="0.2">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4.25" x14ac:dyDescent="0.2">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4.25" x14ac:dyDescent="0.2">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4.25" x14ac:dyDescent="0.2">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4.25" x14ac:dyDescent="0.2">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4.25" x14ac:dyDescent="0.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4.25" x14ac:dyDescent="0.2">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4.25" x14ac:dyDescent="0.2">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4.25" x14ac:dyDescent="0.2">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4.25" x14ac:dyDescent="0.2">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4.25" x14ac:dyDescent="0.2">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4.25" x14ac:dyDescent="0.2">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4.25" x14ac:dyDescent="0.2">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4.25" x14ac:dyDescent="0.2">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4.25" x14ac:dyDescent="0.2">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4.25" x14ac:dyDescent="0.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4.25" x14ac:dyDescent="0.2">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4.25" x14ac:dyDescent="0.2">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4.25" x14ac:dyDescent="0.2">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4.25" x14ac:dyDescent="0.2">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4.25" x14ac:dyDescent="0.2">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4.25" x14ac:dyDescent="0.2">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4.25" x14ac:dyDescent="0.2">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4.25" x14ac:dyDescent="0.2">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4.25" x14ac:dyDescent="0.2">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4.25" x14ac:dyDescent="0.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4.25" x14ac:dyDescent="0.2">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4.25" x14ac:dyDescent="0.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4.25" x14ac:dyDescent="0.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4.25"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4.25"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4.25"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4.25" x14ac:dyDescent="0.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4.25" x14ac:dyDescent="0.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4.25" x14ac:dyDescent="0.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4.25" x14ac:dyDescent="0.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4.25" x14ac:dyDescent="0.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4.25" x14ac:dyDescent="0.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4.25"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4.25"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4.25"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4.25"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4.25"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4.25"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4.25"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4.25"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4.25"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4.25"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4.25"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4.25"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4.25"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4.25"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4.25"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4.25"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4.25" x14ac:dyDescent="0.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4.25" x14ac:dyDescent="0.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4.25" x14ac:dyDescent="0.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4.25" x14ac:dyDescent="0.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4.25" x14ac:dyDescent="0.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4.25" x14ac:dyDescent="0.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4.25" x14ac:dyDescent="0.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4.25" x14ac:dyDescent="0.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4.25" x14ac:dyDescent="0.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4.25" x14ac:dyDescent="0.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4.25" x14ac:dyDescent="0.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4.25" x14ac:dyDescent="0.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4.25" x14ac:dyDescent="0.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4.25" x14ac:dyDescent="0.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4.25" x14ac:dyDescent="0.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4.25" x14ac:dyDescent="0.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4.25" x14ac:dyDescent="0.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4.25" x14ac:dyDescent="0.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4.25" x14ac:dyDescent="0.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4.25" x14ac:dyDescent="0.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4.25" x14ac:dyDescent="0.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4.25" x14ac:dyDescent="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4.25" x14ac:dyDescent="0.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4.25"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4.25"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4.25"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4.25" x14ac:dyDescent="0.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4.25" x14ac:dyDescent="0.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4.25" x14ac:dyDescent="0.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4.25" x14ac:dyDescent="0.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4.25" x14ac:dyDescent="0.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4.25" x14ac:dyDescent="0.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4.25" x14ac:dyDescent="0.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4.25" x14ac:dyDescent="0.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4.25" x14ac:dyDescent="0.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4.25"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4.25"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4.25"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4.25"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4.25" x14ac:dyDescent="0.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4.25"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4.25"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4.25" x14ac:dyDescent="0.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4.25"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4.25" x14ac:dyDescent="0.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4.25"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4.25" x14ac:dyDescent="0.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4.25"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4.25"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4.25"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4.25"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4.25"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4.25"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4.25"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4.25"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4.25"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4.25"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4.25"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4.25"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4.25"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4.25"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4.25"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4.25"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4.25"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4.25"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4.25"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4.25"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4.25"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4.25"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4.25"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4.25"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4.25"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4.25"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4.25"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4.25"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4.25"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4.25"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4.25"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4.25"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4.25"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4.25"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4.25"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4.25"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4.25"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4.25"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4.25"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4.25"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4.25"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4.25"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4.25"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4.25"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4.25"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4.25"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4.25"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4.25"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4.25"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4.25"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4.25"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4.25"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4.25"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4.25"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4.25"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4.25"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4.25"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4.25"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4.25"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4.25"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4.25"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4.25"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4.25"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4.25"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4.25"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4.25"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4.25"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4.25"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4.25"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4.25"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4.25"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4.25"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4.25"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4.25"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4.25"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4.25"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4.25"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4.25" x14ac:dyDescent="0.2">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4.25" x14ac:dyDescent="0.2">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4.25" x14ac:dyDescent="0.2">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4.25" x14ac:dyDescent="0.2">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4.25" x14ac:dyDescent="0.2">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4.25" x14ac:dyDescent="0.2">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4.25" x14ac:dyDescent="0.2">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4.25" x14ac:dyDescent="0.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4.25" x14ac:dyDescent="0.2">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4.25" x14ac:dyDescent="0.2">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4.25" x14ac:dyDescent="0.2">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4.25" x14ac:dyDescent="0.2">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4.25" x14ac:dyDescent="0.2">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4.25" x14ac:dyDescent="0.2">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4.25" x14ac:dyDescent="0.2">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4.25" x14ac:dyDescent="0.2">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4.25" x14ac:dyDescent="0.2">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4.25" x14ac:dyDescent="0.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4.25" x14ac:dyDescent="0.2">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4.25" x14ac:dyDescent="0.2">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4.25" x14ac:dyDescent="0.2">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4.25" x14ac:dyDescent="0.2">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4.25" x14ac:dyDescent="0.2">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4.25" x14ac:dyDescent="0.2">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4.25" x14ac:dyDescent="0.2">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4.25" x14ac:dyDescent="0.2">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4.25" x14ac:dyDescent="0.2">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4.25" x14ac:dyDescent="0.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4.25" x14ac:dyDescent="0.2">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4.25" x14ac:dyDescent="0.2">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4.25" x14ac:dyDescent="0.2">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4.25" x14ac:dyDescent="0.2">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4.25" x14ac:dyDescent="0.2">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4.25" x14ac:dyDescent="0.2">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4.25" x14ac:dyDescent="0.2">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4.25" x14ac:dyDescent="0.2">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4.25" x14ac:dyDescent="0.2">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4.25" x14ac:dyDescent="0.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4.25" x14ac:dyDescent="0.2">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4.25" x14ac:dyDescent="0.2">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4.25" x14ac:dyDescent="0.2">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4.25" x14ac:dyDescent="0.2">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4.25" x14ac:dyDescent="0.2">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4.25" x14ac:dyDescent="0.2">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4.25" x14ac:dyDescent="0.2">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4.25" x14ac:dyDescent="0.2">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4.25" x14ac:dyDescent="0.2">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4.25" x14ac:dyDescent="0.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4.25" x14ac:dyDescent="0.2">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4.25" x14ac:dyDescent="0.2">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4.25" x14ac:dyDescent="0.2">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4.25" x14ac:dyDescent="0.2">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4.25" x14ac:dyDescent="0.2">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4.25" x14ac:dyDescent="0.2">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4.25" x14ac:dyDescent="0.2">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4.25" x14ac:dyDescent="0.2">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4.25" x14ac:dyDescent="0.2">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4.25" x14ac:dyDescent="0.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4.25" x14ac:dyDescent="0.2">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4.25" x14ac:dyDescent="0.2">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4.25" x14ac:dyDescent="0.2">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4.25" x14ac:dyDescent="0.2">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4.25" x14ac:dyDescent="0.2">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4.25" x14ac:dyDescent="0.2">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4.25" x14ac:dyDescent="0.2">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4.25" x14ac:dyDescent="0.2">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4.25" x14ac:dyDescent="0.2">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4.25" x14ac:dyDescent="0.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4.25" x14ac:dyDescent="0.2">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4.25" x14ac:dyDescent="0.2">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4.25" x14ac:dyDescent="0.2">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4.25" x14ac:dyDescent="0.2">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4.25" x14ac:dyDescent="0.2">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4.25" x14ac:dyDescent="0.2">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4.25" x14ac:dyDescent="0.2">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4.25" x14ac:dyDescent="0.2">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4.25" x14ac:dyDescent="0.2">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4.25" x14ac:dyDescent="0.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4.25" x14ac:dyDescent="0.2">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4.25" x14ac:dyDescent="0.2">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4.25" x14ac:dyDescent="0.2">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4.25" x14ac:dyDescent="0.2">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4.25" x14ac:dyDescent="0.2">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4.25" x14ac:dyDescent="0.2">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4.25" x14ac:dyDescent="0.2">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4.25" x14ac:dyDescent="0.2">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4.25" x14ac:dyDescent="0.2">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4.25" x14ac:dyDescent="0.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4.25" x14ac:dyDescent="0.2">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4.25" x14ac:dyDescent="0.2">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4.25" x14ac:dyDescent="0.2">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4.25" x14ac:dyDescent="0.2">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4.25" x14ac:dyDescent="0.2">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4.25" x14ac:dyDescent="0.2">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4.25" x14ac:dyDescent="0.2">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4.25" x14ac:dyDescent="0.2">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4.25" x14ac:dyDescent="0.2">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4.25" x14ac:dyDescent="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4.25" x14ac:dyDescent="0.2">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4.25" x14ac:dyDescent="0.2">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4.25" x14ac:dyDescent="0.2">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4.25" x14ac:dyDescent="0.2">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4.25" x14ac:dyDescent="0.2">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4.25" x14ac:dyDescent="0.2">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4.25" x14ac:dyDescent="0.2">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4.25" x14ac:dyDescent="0.2">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4.25" x14ac:dyDescent="0.2">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4.25" x14ac:dyDescent="0.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4.25" x14ac:dyDescent="0.2">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4.25" x14ac:dyDescent="0.2">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4.25" x14ac:dyDescent="0.2">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4.25" x14ac:dyDescent="0.2">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4.25" x14ac:dyDescent="0.2">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4.25" x14ac:dyDescent="0.2">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4.25" x14ac:dyDescent="0.2">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4.25" x14ac:dyDescent="0.2">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4.25" x14ac:dyDescent="0.2">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4.25" x14ac:dyDescent="0.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4.25" x14ac:dyDescent="0.2">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4.25" x14ac:dyDescent="0.2">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4.25" x14ac:dyDescent="0.2">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4.25" x14ac:dyDescent="0.2">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4.25" x14ac:dyDescent="0.2">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4.25" x14ac:dyDescent="0.2">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4.25" x14ac:dyDescent="0.2">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4.25" x14ac:dyDescent="0.2">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4.25" x14ac:dyDescent="0.2">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4.25" x14ac:dyDescent="0.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4.25" x14ac:dyDescent="0.2">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4.25" x14ac:dyDescent="0.2">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4.25" x14ac:dyDescent="0.2">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4.25" x14ac:dyDescent="0.2">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4.25" x14ac:dyDescent="0.2">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4.25" x14ac:dyDescent="0.2">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4.25" x14ac:dyDescent="0.2">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4.25" x14ac:dyDescent="0.2">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4.25" x14ac:dyDescent="0.2">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4.25" x14ac:dyDescent="0.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4.25" x14ac:dyDescent="0.2">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4.25" x14ac:dyDescent="0.2">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4.25" x14ac:dyDescent="0.2">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4.25" x14ac:dyDescent="0.2">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4.25" x14ac:dyDescent="0.2">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4.25" x14ac:dyDescent="0.2">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4.25" x14ac:dyDescent="0.2">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4.25" x14ac:dyDescent="0.2">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4.25" x14ac:dyDescent="0.2">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4.25" x14ac:dyDescent="0.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4.25" x14ac:dyDescent="0.2">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4.25" x14ac:dyDescent="0.2">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4.25" x14ac:dyDescent="0.2">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4.25" x14ac:dyDescent="0.2">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4.25" x14ac:dyDescent="0.2">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4.25" x14ac:dyDescent="0.2">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4.25" x14ac:dyDescent="0.2">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4.25" x14ac:dyDescent="0.2">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4.25" x14ac:dyDescent="0.2">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4.25" x14ac:dyDescent="0.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4.25" x14ac:dyDescent="0.2">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4.25" x14ac:dyDescent="0.2">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4.25" x14ac:dyDescent="0.2">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4.25" x14ac:dyDescent="0.2">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4.25" x14ac:dyDescent="0.2">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4.25" x14ac:dyDescent="0.2">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4.25" x14ac:dyDescent="0.2">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4.25" x14ac:dyDescent="0.2">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4.25" x14ac:dyDescent="0.2">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4.25" x14ac:dyDescent="0.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4.25" x14ac:dyDescent="0.2">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4.25" x14ac:dyDescent="0.2">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4.25" x14ac:dyDescent="0.2">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4.25" x14ac:dyDescent="0.2">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4.25" x14ac:dyDescent="0.2">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4.25" x14ac:dyDescent="0.2">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4.25" x14ac:dyDescent="0.2">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4.25" x14ac:dyDescent="0.2">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4.25" x14ac:dyDescent="0.2">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4.25" x14ac:dyDescent="0.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4.25" x14ac:dyDescent="0.2">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4.25" x14ac:dyDescent="0.2">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4.25" x14ac:dyDescent="0.2">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4.25" x14ac:dyDescent="0.2">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4.25" x14ac:dyDescent="0.2">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4.25" x14ac:dyDescent="0.2">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4.25" x14ac:dyDescent="0.2">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4.25" x14ac:dyDescent="0.2">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4.25" x14ac:dyDescent="0.2">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4.25" x14ac:dyDescent="0.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4.25" x14ac:dyDescent="0.2">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4.25" x14ac:dyDescent="0.2">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4.25" x14ac:dyDescent="0.2">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4.25" x14ac:dyDescent="0.2">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4.25" x14ac:dyDescent="0.2">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4.25" x14ac:dyDescent="0.2">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4.25" x14ac:dyDescent="0.2">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4.25" x14ac:dyDescent="0.2">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4.25" x14ac:dyDescent="0.2">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4.25" x14ac:dyDescent="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4.25" x14ac:dyDescent="0.2">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4.25" x14ac:dyDescent="0.2">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4.25" x14ac:dyDescent="0.2">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4.25" x14ac:dyDescent="0.2">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4.25" x14ac:dyDescent="0.2">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4.25" x14ac:dyDescent="0.2">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4.25" x14ac:dyDescent="0.2">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4.25" x14ac:dyDescent="0.2">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4.25" x14ac:dyDescent="0.2">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4.25" x14ac:dyDescent="0.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4.25" x14ac:dyDescent="0.2">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4.25" x14ac:dyDescent="0.2">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4.25" x14ac:dyDescent="0.2">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4.25" x14ac:dyDescent="0.2">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4.25" x14ac:dyDescent="0.2">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4.25" x14ac:dyDescent="0.2">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4.25" x14ac:dyDescent="0.2">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4.25" x14ac:dyDescent="0.2">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4.25" x14ac:dyDescent="0.2">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4.25" x14ac:dyDescent="0.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4.25" x14ac:dyDescent="0.2">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4.25" x14ac:dyDescent="0.2">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4.25" x14ac:dyDescent="0.2">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4.25" x14ac:dyDescent="0.2">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4.25" x14ac:dyDescent="0.2">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4.25" x14ac:dyDescent="0.2">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4.25" x14ac:dyDescent="0.2">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4.25" x14ac:dyDescent="0.2">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4.25" x14ac:dyDescent="0.2">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4.25" x14ac:dyDescent="0.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4.25" x14ac:dyDescent="0.2">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4.25" x14ac:dyDescent="0.2">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4.25" x14ac:dyDescent="0.2">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4.25" x14ac:dyDescent="0.2">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4.25" x14ac:dyDescent="0.2">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4.25" x14ac:dyDescent="0.2">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4.25" x14ac:dyDescent="0.2">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4.25" x14ac:dyDescent="0.2">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4.25" x14ac:dyDescent="0.2">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4.25" x14ac:dyDescent="0.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4.25" x14ac:dyDescent="0.2">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4.25" x14ac:dyDescent="0.2">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4.25" x14ac:dyDescent="0.2">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4.25" x14ac:dyDescent="0.2">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4.25" x14ac:dyDescent="0.2">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4.25" x14ac:dyDescent="0.2">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4.25" x14ac:dyDescent="0.2">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4.25" x14ac:dyDescent="0.2">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4.25" x14ac:dyDescent="0.2">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4.25" x14ac:dyDescent="0.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4.25" x14ac:dyDescent="0.2">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4.25" x14ac:dyDescent="0.2">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4.25" x14ac:dyDescent="0.2">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4.25" x14ac:dyDescent="0.2">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4.25" x14ac:dyDescent="0.2">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4.25" x14ac:dyDescent="0.2">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4.25" x14ac:dyDescent="0.2">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4.25" x14ac:dyDescent="0.2">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4.25" x14ac:dyDescent="0.2">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4.25" x14ac:dyDescent="0.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4.25" x14ac:dyDescent="0.2">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4.25" x14ac:dyDescent="0.2">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4.25" x14ac:dyDescent="0.2">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4.25" x14ac:dyDescent="0.2">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4.25" x14ac:dyDescent="0.2">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4.25" x14ac:dyDescent="0.2">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4.25" x14ac:dyDescent="0.2">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4.25" x14ac:dyDescent="0.2">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4.25" x14ac:dyDescent="0.2">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4.25" x14ac:dyDescent="0.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4.25" x14ac:dyDescent="0.2">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4.25" x14ac:dyDescent="0.2">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4.25" x14ac:dyDescent="0.2">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4.25" x14ac:dyDescent="0.2">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4.25" x14ac:dyDescent="0.2">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4.25" x14ac:dyDescent="0.2">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4.25" x14ac:dyDescent="0.2">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4.25" x14ac:dyDescent="0.2">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4.25" x14ac:dyDescent="0.2">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4.25" x14ac:dyDescent="0.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4.25" x14ac:dyDescent="0.2">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4.25" x14ac:dyDescent="0.2">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4.25" x14ac:dyDescent="0.2">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4.25" x14ac:dyDescent="0.2">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4.25" x14ac:dyDescent="0.2">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4.25" x14ac:dyDescent="0.2">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4.25" x14ac:dyDescent="0.2">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4.25" x14ac:dyDescent="0.2">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4.25" x14ac:dyDescent="0.2">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4.25" x14ac:dyDescent="0.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4.25" x14ac:dyDescent="0.2">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4.25" x14ac:dyDescent="0.2">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4.25" x14ac:dyDescent="0.2">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4.25" x14ac:dyDescent="0.2">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4.25" x14ac:dyDescent="0.2">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4.25" x14ac:dyDescent="0.2">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4.25" x14ac:dyDescent="0.2">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4.25" x14ac:dyDescent="0.2">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4.25" x14ac:dyDescent="0.2">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4.25" x14ac:dyDescent="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4.25" x14ac:dyDescent="0.2">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4.25" x14ac:dyDescent="0.2">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4.25" x14ac:dyDescent="0.2">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4.25" x14ac:dyDescent="0.2">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4.25" x14ac:dyDescent="0.2">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4.25" x14ac:dyDescent="0.2">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4.25" x14ac:dyDescent="0.2">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4.25" x14ac:dyDescent="0.2">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4.25" x14ac:dyDescent="0.2">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4.25" x14ac:dyDescent="0.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4.25" x14ac:dyDescent="0.2">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4.25" x14ac:dyDescent="0.2">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4.25" x14ac:dyDescent="0.2">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4.25" x14ac:dyDescent="0.2">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4.25" x14ac:dyDescent="0.2">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4.25" x14ac:dyDescent="0.2">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4.25" x14ac:dyDescent="0.2">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4.25" x14ac:dyDescent="0.2">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4.25" x14ac:dyDescent="0.2">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4.25" x14ac:dyDescent="0.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4.25" x14ac:dyDescent="0.2">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4.25" x14ac:dyDescent="0.2">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4.25" x14ac:dyDescent="0.2">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4.25" x14ac:dyDescent="0.2">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4.25" x14ac:dyDescent="0.2">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4.25" x14ac:dyDescent="0.2">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4.25" x14ac:dyDescent="0.2">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4.25" x14ac:dyDescent="0.2">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4.25" x14ac:dyDescent="0.2">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4.25" x14ac:dyDescent="0.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4.25" x14ac:dyDescent="0.2">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4.25" x14ac:dyDescent="0.2">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4.25" x14ac:dyDescent="0.2">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4.25" x14ac:dyDescent="0.2">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4.25" x14ac:dyDescent="0.2">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4.25" x14ac:dyDescent="0.2">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4.25" x14ac:dyDescent="0.2">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4.25" x14ac:dyDescent="0.2">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4.25" x14ac:dyDescent="0.2">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4.25" x14ac:dyDescent="0.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4.25" x14ac:dyDescent="0.2">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4.25" x14ac:dyDescent="0.2">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4.25" x14ac:dyDescent="0.2">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4.25" x14ac:dyDescent="0.2">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4.25" x14ac:dyDescent="0.2">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4.25" x14ac:dyDescent="0.2">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4.25" x14ac:dyDescent="0.2">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4.25" x14ac:dyDescent="0.2">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4.25" x14ac:dyDescent="0.2">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4.25" x14ac:dyDescent="0.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4.25" x14ac:dyDescent="0.2">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4.25" x14ac:dyDescent="0.2">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4.25" x14ac:dyDescent="0.2">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4.25" x14ac:dyDescent="0.2">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4.25" x14ac:dyDescent="0.2">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4.25" x14ac:dyDescent="0.2">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4.25" x14ac:dyDescent="0.2">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4.25" x14ac:dyDescent="0.2">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4.25" x14ac:dyDescent="0.2">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4.25" x14ac:dyDescent="0.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4.25" x14ac:dyDescent="0.2">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4.25" x14ac:dyDescent="0.2">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4.25" x14ac:dyDescent="0.2">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4.25" x14ac:dyDescent="0.2">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4.25" x14ac:dyDescent="0.2">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4.25" x14ac:dyDescent="0.2">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4.25" x14ac:dyDescent="0.2">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4.25" x14ac:dyDescent="0.2">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4.25" x14ac:dyDescent="0.2">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4.25" x14ac:dyDescent="0.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4.25" x14ac:dyDescent="0.2">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4.25" x14ac:dyDescent="0.2">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4.25" x14ac:dyDescent="0.2">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4.25" x14ac:dyDescent="0.2">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4.25" x14ac:dyDescent="0.2">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4.25" x14ac:dyDescent="0.2">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4.25" x14ac:dyDescent="0.2">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4.25" x14ac:dyDescent="0.2">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4.25" x14ac:dyDescent="0.2">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4.25" x14ac:dyDescent="0.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4.25" x14ac:dyDescent="0.2">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4.25" x14ac:dyDescent="0.2">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4.25" x14ac:dyDescent="0.2">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4.25" x14ac:dyDescent="0.2">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4.25" x14ac:dyDescent="0.2">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4.25" x14ac:dyDescent="0.2">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4.25" x14ac:dyDescent="0.2">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4.25" x14ac:dyDescent="0.2">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4.25" x14ac:dyDescent="0.2">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4.25" x14ac:dyDescent="0.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4.25" x14ac:dyDescent="0.2">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4.25" x14ac:dyDescent="0.2">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4.25" x14ac:dyDescent="0.2">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4.25" x14ac:dyDescent="0.2">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4.25" x14ac:dyDescent="0.2">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4.25" x14ac:dyDescent="0.2">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4.25" x14ac:dyDescent="0.2">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4.25" x14ac:dyDescent="0.2">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4.25" x14ac:dyDescent="0.2">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4.25" x14ac:dyDescent="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4.25" x14ac:dyDescent="0.2">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4.25" x14ac:dyDescent="0.2">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4.25" x14ac:dyDescent="0.2">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4.25" x14ac:dyDescent="0.2">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4.25" x14ac:dyDescent="0.2">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4.25" x14ac:dyDescent="0.2">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4.25" x14ac:dyDescent="0.2">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4.25" x14ac:dyDescent="0.2">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4.25" x14ac:dyDescent="0.2">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4.25" x14ac:dyDescent="0.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4.25" x14ac:dyDescent="0.2">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4.25" x14ac:dyDescent="0.2">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4.25" x14ac:dyDescent="0.2">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4.25" x14ac:dyDescent="0.2">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4.25" x14ac:dyDescent="0.2">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4.25" x14ac:dyDescent="0.2">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4.25" x14ac:dyDescent="0.2">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4.25" x14ac:dyDescent="0.2">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4.25" x14ac:dyDescent="0.2">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4.25" x14ac:dyDescent="0.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4.25" x14ac:dyDescent="0.2">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4.25" x14ac:dyDescent="0.2">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4.25" x14ac:dyDescent="0.2">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4.25" x14ac:dyDescent="0.2">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4.25" x14ac:dyDescent="0.2">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4.25" x14ac:dyDescent="0.2">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4.25" x14ac:dyDescent="0.2">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4.25" x14ac:dyDescent="0.2">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4.25" x14ac:dyDescent="0.2">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4.25" x14ac:dyDescent="0.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4.25" x14ac:dyDescent="0.2">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4.25" x14ac:dyDescent="0.2">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4.25" x14ac:dyDescent="0.2">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4.25" x14ac:dyDescent="0.2">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4.25" x14ac:dyDescent="0.2">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4.25" x14ac:dyDescent="0.2">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4.25" x14ac:dyDescent="0.2">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4.25" x14ac:dyDescent="0.2">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4.25" x14ac:dyDescent="0.2">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4.25" x14ac:dyDescent="0.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4.25" x14ac:dyDescent="0.2">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4.25" x14ac:dyDescent="0.2">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4.25" x14ac:dyDescent="0.2">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4.25" x14ac:dyDescent="0.2">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4.25" x14ac:dyDescent="0.2">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4.25" x14ac:dyDescent="0.2">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4.25" x14ac:dyDescent="0.2">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4.25" x14ac:dyDescent="0.2">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4.25" x14ac:dyDescent="0.2">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4.25" x14ac:dyDescent="0.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4.25" x14ac:dyDescent="0.2">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4.25" x14ac:dyDescent="0.2">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4.25" x14ac:dyDescent="0.2">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4.25" x14ac:dyDescent="0.2">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4.25" x14ac:dyDescent="0.2">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4.25" x14ac:dyDescent="0.2">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4.25" x14ac:dyDescent="0.2">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4.25" x14ac:dyDescent="0.2">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4.25" x14ac:dyDescent="0.2">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4.25" x14ac:dyDescent="0.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4.25" x14ac:dyDescent="0.2">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4.25" x14ac:dyDescent="0.2">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4.25" x14ac:dyDescent="0.2">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4.25" x14ac:dyDescent="0.2">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4.25" x14ac:dyDescent="0.2">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4.25" x14ac:dyDescent="0.2">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4.25" x14ac:dyDescent="0.2">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4.25" x14ac:dyDescent="0.2">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4.25" x14ac:dyDescent="0.2">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4.25" x14ac:dyDescent="0.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4.25" x14ac:dyDescent="0.2">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4.25" x14ac:dyDescent="0.2">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4.25" x14ac:dyDescent="0.2">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4.25" x14ac:dyDescent="0.2">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4.25" x14ac:dyDescent="0.2">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4.25" x14ac:dyDescent="0.2">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4.25" x14ac:dyDescent="0.2">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4.25" x14ac:dyDescent="0.2">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4.25" x14ac:dyDescent="0.2">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4.25" x14ac:dyDescent="0.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4.25" x14ac:dyDescent="0.2">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4.25" x14ac:dyDescent="0.2">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4.25" x14ac:dyDescent="0.2">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4.25" x14ac:dyDescent="0.2">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4.25" x14ac:dyDescent="0.2">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4.25" x14ac:dyDescent="0.2">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4.25" x14ac:dyDescent="0.2">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4.25" x14ac:dyDescent="0.2">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4.25" x14ac:dyDescent="0.2">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4.25" x14ac:dyDescent="0.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4.25" x14ac:dyDescent="0.2">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4.25" x14ac:dyDescent="0.2">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4.25" x14ac:dyDescent="0.2">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4.25" x14ac:dyDescent="0.2">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4.25" x14ac:dyDescent="0.2">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4.25" x14ac:dyDescent="0.2">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4.25" x14ac:dyDescent="0.2">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4.25" x14ac:dyDescent="0.2">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4.25" x14ac:dyDescent="0.2">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4.25" x14ac:dyDescent="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4.25" x14ac:dyDescent="0.2">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4.25" x14ac:dyDescent="0.2">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4.25" x14ac:dyDescent="0.2">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4.25" x14ac:dyDescent="0.2">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4.25" x14ac:dyDescent="0.2">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4.25" x14ac:dyDescent="0.2">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4.25" x14ac:dyDescent="0.2">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4.25" x14ac:dyDescent="0.2">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4.25" x14ac:dyDescent="0.2">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4.25" x14ac:dyDescent="0.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4.25" x14ac:dyDescent="0.2">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4.25" x14ac:dyDescent="0.2">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4.25" x14ac:dyDescent="0.2">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4.25" x14ac:dyDescent="0.2">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4.25" x14ac:dyDescent="0.2">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4.25" x14ac:dyDescent="0.2">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4.25" x14ac:dyDescent="0.2">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4.25" x14ac:dyDescent="0.2">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4.25" x14ac:dyDescent="0.2">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4.25" x14ac:dyDescent="0.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4.25" x14ac:dyDescent="0.2">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4.25" x14ac:dyDescent="0.2">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4.25" x14ac:dyDescent="0.2">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4.25" x14ac:dyDescent="0.2">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4.25" x14ac:dyDescent="0.2">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4.25" x14ac:dyDescent="0.2">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4.25" x14ac:dyDescent="0.2">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4.25" x14ac:dyDescent="0.2">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4.25" x14ac:dyDescent="0.2">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4.25" x14ac:dyDescent="0.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4.25" x14ac:dyDescent="0.2">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4.25" x14ac:dyDescent="0.2">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4.25" x14ac:dyDescent="0.2">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4.25" x14ac:dyDescent="0.2">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4.25" x14ac:dyDescent="0.2">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4.25" x14ac:dyDescent="0.2">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4.25" x14ac:dyDescent="0.2">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4.25" x14ac:dyDescent="0.2">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4.25" x14ac:dyDescent="0.2">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4.25" x14ac:dyDescent="0.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4.25" x14ac:dyDescent="0.2">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4.25" x14ac:dyDescent="0.2">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4.25" x14ac:dyDescent="0.2">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4.25" x14ac:dyDescent="0.2">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4.25" x14ac:dyDescent="0.2">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4.25" x14ac:dyDescent="0.2">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4.25" x14ac:dyDescent="0.2">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4.25" x14ac:dyDescent="0.2">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4.25" x14ac:dyDescent="0.2">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4.25" x14ac:dyDescent="0.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4.25" x14ac:dyDescent="0.2">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4.25" x14ac:dyDescent="0.2">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4.25" x14ac:dyDescent="0.2">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4.25" x14ac:dyDescent="0.2">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4.25" x14ac:dyDescent="0.2">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4.25" x14ac:dyDescent="0.2">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4.25" x14ac:dyDescent="0.2">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4.25" x14ac:dyDescent="0.2">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4.25" x14ac:dyDescent="0.2">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4.25" x14ac:dyDescent="0.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4.25" x14ac:dyDescent="0.2">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4.25" x14ac:dyDescent="0.2">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4.25" x14ac:dyDescent="0.2">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4.25" x14ac:dyDescent="0.2">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4.25" x14ac:dyDescent="0.2">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4.25" x14ac:dyDescent="0.2">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4.25" x14ac:dyDescent="0.2">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4.25" x14ac:dyDescent="0.2">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4.25" x14ac:dyDescent="0.2">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4.25" x14ac:dyDescent="0.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4.25" x14ac:dyDescent="0.2">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4.25" x14ac:dyDescent="0.2">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4.25" x14ac:dyDescent="0.2">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4.25" x14ac:dyDescent="0.2">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4.25" x14ac:dyDescent="0.2">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4.25" x14ac:dyDescent="0.2">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4.25" x14ac:dyDescent="0.2">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4.25" x14ac:dyDescent="0.2">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4.25" x14ac:dyDescent="0.2">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4.25" x14ac:dyDescent="0.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4.25" x14ac:dyDescent="0.2">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4.25" x14ac:dyDescent="0.2">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4.25" x14ac:dyDescent="0.2">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4.25" x14ac:dyDescent="0.2">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4.25" x14ac:dyDescent="0.2">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4.25" x14ac:dyDescent="0.2">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4.25" x14ac:dyDescent="0.2">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4.25" x14ac:dyDescent="0.2">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4.25" x14ac:dyDescent="0.2">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4.25" x14ac:dyDescent="0.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4.25" x14ac:dyDescent="0.2">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4.25" x14ac:dyDescent="0.2">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4.25" x14ac:dyDescent="0.2">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4.25" x14ac:dyDescent="0.2">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4.25" x14ac:dyDescent="0.2">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4.25" x14ac:dyDescent="0.2">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4.25" x14ac:dyDescent="0.2">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4.25" x14ac:dyDescent="0.2">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4.25" x14ac:dyDescent="0.2">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4.25" x14ac:dyDescent="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4.25" x14ac:dyDescent="0.2">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4.25" x14ac:dyDescent="0.2">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4.25" x14ac:dyDescent="0.2">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4.25" x14ac:dyDescent="0.2">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4.25" x14ac:dyDescent="0.2">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4.25" x14ac:dyDescent="0.2">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4.25" x14ac:dyDescent="0.2">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4.25" x14ac:dyDescent="0.2">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4.25" x14ac:dyDescent="0.2">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4.25" x14ac:dyDescent="0.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4.25" x14ac:dyDescent="0.2">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4.25" x14ac:dyDescent="0.2">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4.25" x14ac:dyDescent="0.2">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4.25" x14ac:dyDescent="0.2">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4.25" x14ac:dyDescent="0.2">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4.25" x14ac:dyDescent="0.2">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4.25" x14ac:dyDescent="0.2">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4.25" x14ac:dyDescent="0.2">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4.25" x14ac:dyDescent="0.2">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4.25" x14ac:dyDescent="0.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4.25" x14ac:dyDescent="0.2">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4.25" x14ac:dyDescent="0.2">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4.25" x14ac:dyDescent="0.2">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4.25" x14ac:dyDescent="0.2">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4.25" x14ac:dyDescent="0.2">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4.25" x14ac:dyDescent="0.2">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4.25" x14ac:dyDescent="0.2">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4.25" x14ac:dyDescent="0.2">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4.25" x14ac:dyDescent="0.2">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4.25" x14ac:dyDescent="0.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4.25" x14ac:dyDescent="0.2">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4.25" x14ac:dyDescent="0.2">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4.25" x14ac:dyDescent="0.2">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4.25" x14ac:dyDescent="0.2">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4.25" x14ac:dyDescent="0.2">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4.25" x14ac:dyDescent="0.2">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4.25" x14ac:dyDescent="0.2">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4.25" x14ac:dyDescent="0.2">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4.25" x14ac:dyDescent="0.2">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4.25" x14ac:dyDescent="0.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4.25" x14ac:dyDescent="0.2">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4.25" x14ac:dyDescent="0.2">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4.25" x14ac:dyDescent="0.2">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4.25" x14ac:dyDescent="0.2">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4.25" x14ac:dyDescent="0.2">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4.25" x14ac:dyDescent="0.2">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4.25" x14ac:dyDescent="0.2">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4.25" x14ac:dyDescent="0.2">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4.25" x14ac:dyDescent="0.2">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4.25" x14ac:dyDescent="0.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4.25" x14ac:dyDescent="0.2">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4.25" x14ac:dyDescent="0.2">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4.25" x14ac:dyDescent="0.2">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4.25" x14ac:dyDescent="0.2">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4.25" x14ac:dyDescent="0.2">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4.25" x14ac:dyDescent="0.2">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4.25" x14ac:dyDescent="0.2">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4.25" x14ac:dyDescent="0.2">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4.25" x14ac:dyDescent="0.2">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4.25" x14ac:dyDescent="0.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4.25" x14ac:dyDescent="0.2">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4.25" x14ac:dyDescent="0.2">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4.25" x14ac:dyDescent="0.2">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4.25" x14ac:dyDescent="0.2">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4.25" x14ac:dyDescent="0.2">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4.25" x14ac:dyDescent="0.2">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4.25" x14ac:dyDescent="0.2">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4.25" x14ac:dyDescent="0.2">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4.25"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4.25"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4.25"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4.25"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4.25"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4.25" x14ac:dyDescent="0.2">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4.25" x14ac:dyDescent="0.2">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4.25"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4.25" x14ac:dyDescent="0.2">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4.25"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4.25"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4.25" x14ac:dyDescent="0.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4.25"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4.25"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4.25"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4.25"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4.25"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4.25"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4.25"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4.25"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4.25"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4.25"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4.25"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4.25"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4.25"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4.25"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4.25"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4.25"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4.25"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4.25"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4.25"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4.25"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4.25"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4.25"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4.25"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4.25"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4.25"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4.25"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4.25"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4.25"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4.25" x14ac:dyDescent="0.2">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4.25" x14ac:dyDescent="0.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4.25" x14ac:dyDescent="0.2">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4.25" x14ac:dyDescent="0.2">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4.25" x14ac:dyDescent="0.2">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4.25" x14ac:dyDescent="0.2">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4.25" x14ac:dyDescent="0.2">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4.25" x14ac:dyDescent="0.2">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4.25" x14ac:dyDescent="0.2">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4.25" x14ac:dyDescent="0.2">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4.25" x14ac:dyDescent="0.2">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4.25" x14ac:dyDescent="0.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4.25" x14ac:dyDescent="0.2">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4.25" x14ac:dyDescent="0.2">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4.25" x14ac:dyDescent="0.2">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4.25" x14ac:dyDescent="0.2">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4.25" x14ac:dyDescent="0.2">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4.25" x14ac:dyDescent="0.2">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4.25" x14ac:dyDescent="0.2">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4.25" x14ac:dyDescent="0.2">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4.25" x14ac:dyDescent="0.2">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4.25" x14ac:dyDescent="0.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4.25" x14ac:dyDescent="0.2">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4.25" x14ac:dyDescent="0.2">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4.25" x14ac:dyDescent="0.2">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4.25" x14ac:dyDescent="0.2">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4.25" x14ac:dyDescent="0.2">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4.25" x14ac:dyDescent="0.2">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4.25" x14ac:dyDescent="0.2">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4.25" x14ac:dyDescent="0.2">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4.25" x14ac:dyDescent="0.2">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4.25" x14ac:dyDescent="0.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4.25" x14ac:dyDescent="0.2">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4.25" x14ac:dyDescent="0.2">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4.25" x14ac:dyDescent="0.2">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4.25" x14ac:dyDescent="0.2">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4.25" x14ac:dyDescent="0.2">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4.25" x14ac:dyDescent="0.2">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4.25" x14ac:dyDescent="0.2">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4.25" x14ac:dyDescent="0.2">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4.25" x14ac:dyDescent="0.2">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4.25" x14ac:dyDescent="0.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4.25" x14ac:dyDescent="0.2">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4.25" x14ac:dyDescent="0.2">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4.25" x14ac:dyDescent="0.2">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4.25" x14ac:dyDescent="0.2">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4.25" x14ac:dyDescent="0.2">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4.25" x14ac:dyDescent="0.2">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4.25" x14ac:dyDescent="0.2">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4.25" x14ac:dyDescent="0.2">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4.25" x14ac:dyDescent="0.2">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4.25" x14ac:dyDescent="0.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4.25" x14ac:dyDescent="0.2">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4.25" x14ac:dyDescent="0.2">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4.25" x14ac:dyDescent="0.2">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4.25" x14ac:dyDescent="0.2">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4.25" x14ac:dyDescent="0.2">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4.25" x14ac:dyDescent="0.2">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4.25" x14ac:dyDescent="0.2">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4.25" x14ac:dyDescent="0.2">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4.25" x14ac:dyDescent="0.2">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4.25" x14ac:dyDescent="0.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4.25" x14ac:dyDescent="0.2">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4.25" x14ac:dyDescent="0.2">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4.25" x14ac:dyDescent="0.2">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4.25" x14ac:dyDescent="0.2">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4.25" x14ac:dyDescent="0.2">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4.25" x14ac:dyDescent="0.2">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4.25" x14ac:dyDescent="0.2">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4.25" x14ac:dyDescent="0.2">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4.25" x14ac:dyDescent="0.2">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4.25" x14ac:dyDescent="0.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4.25" x14ac:dyDescent="0.2">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4.25" x14ac:dyDescent="0.2">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4.25" x14ac:dyDescent="0.2">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4.25" x14ac:dyDescent="0.2">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4.25" x14ac:dyDescent="0.2">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4.25" x14ac:dyDescent="0.2">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4.25" x14ac:dyDescent="0.2">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4.25" x14ac:dyDescent="0.2">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4.25" x14ac:dyDescent="0.2">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4.25" x14ac:dyDescent="0.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4.25" x14ac:dyDescent="0.2">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4.25" x14ac:dyDescent="0.2">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4.25" x14ac:dyDescent="0.2">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4.25" x14ac:dyDescent="0.2">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4.25" x14ac:dyDescent="0.2">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4.25" x14ac:dyDescent="0.2">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4.25" x14ac:dyDescent="0.2">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4.25" x14ac:dyDescent="0.2">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1:26" ht="14.25" x14ac:dyDescent="0.2">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1:26" ht="14.25" x14ac:dyDescent="0.2">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1:26" ht="14.25" x14ac:dyDescent="0.2">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1:26" ht="14.25" x14ac:dyDescent="0.2">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1:26" ht="14.25" x14ac:dyDescent="0.2">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1:26" ht="14.25" x14ac:dyDescent="0.2">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1:26" ht="14.25" x14ac:dyDescent="0.2">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sheetData>
  <mergeCells count="5">
    <mergeCell ref="A6:D6"/>
    <mergeCell ref="A7:D7"/>
    <mergeCell ref="A8:D8"/>
    <mergeCell ref="A9:D9"/>
    <mergeCell ref="A16:D16"/>
  </mergeCells>
  <hyperlinks>
    <hyperlink ref="C11" r:id="rId1" xr:uid="{00000000-0004-0000-0700-000000000000}"/>
    <hyperlink ref="C12" r:id="rId2" xr:uid="{00000000-0004-0000-0700-000001000000}"/>
    <hyperlink ref="A16:D16" location="'Intro to K Standards'!A1" display="Return to Intro Page" xr:uid="{D7DB5556-2C6B-4BB0-B13F-943167948BFC}"/>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6"/>
  <sheetViews>
    <sheetView workbookViewId="0">
      <selection activeCell="A4" sqref="A4"/>
    </sheetView>
  </sheetViews>
  <sheetFormatPr defaultRowHeight="15.75" customHeight="1" x14ac:dyDescent="0.2"/>
  <cols>
    <col min="1" max="1" width="36.875" customWidth="1"/>
    <col min="2" max="2" width="44" customWidth="1"/>
    <col min="3" max="3" width="41.375" customWidth="1"/>
    <col min="4" max="4" width="34.125" customWidth="1"/>
    <col min="5" max="26" width="22.25" customWidth="1"/>
    <col min="27" max="1024" width="13.375" customWidth="1"/>
  </cols>
  <sheetData>
    <row r="1" spans="1:26" ht="15" x14ac:dyDescent="0.2">
      <c r="A1" s="7"/>
      <c r="B1" s="8" t="s">
        <v>26</v>
      </c>
      <c r="C1" s="7"/>
      <c r="D1" s="7"/>
      <c r="E1" s="9"/>
      <c r="F1" s="9"/>
      <c r="G1" s="9"/>
      <c r="H1" s="9"/>
      <c r="I1" s="9"/>
      <c r="J1" s="9"/>
      <c r="K1" s="9"/>
      <c r="L1" s="9"/>
      <c r="M1" s="9"/>
      <c r="N1" s="9"/>
      <c r="O1" s="9"/>
      <c r="P1" s="9"/>
      <c r="Q1" s="9"/>
      <c r="R1" s="9"/>
      <c r="S1" s="9"/>
      <c r="T1" s="9"/>
      <c r="U1" s="9"/>
      <c r="V1" s="9"/>
      <c r="W1" s="9"/>
      <c r="X1" s="9"/>
      <c r="Y1" s="9"/>
      <c r="Z1" s="9"/>
    </row>
    <row r="2" spans="1:26" ht="39.75" customHeight="1" x14ac:dyDescent="0.2">
      <c r="A2" s="7"/>
      <c r="B2" s="15" t="s">
        <v>67</v>
      </c>
      <c r="C2" s="7"/>
      <c r="D2" s="7"/>
      <c r="E2" s="9"/>
      <c r="F2" s="9"/>
      <c r="G2" s="9"/>
      <c r="H2" s="9"/>
      <c r="I2" s="9"/>
      <c r="J2" s="9"/>
      <c r="K2" s="9"/>
      <c r="L2" s="9"/>
      <c r="M2" s="9"/>
      <c r="N2" s="9"/>
      <c r="O2" s="9"/>
      <c r="P2" s="9"/>
      <c r="Q2" s="9"/>
      <c r="R2" s="9"/>
      <c r="S2" s="9"/>
      <c r="T2" s="9"/>
      <c r="U2" s="9"/>
      <c r="V2" s="9"/>
      <c r="W2" s="9"/>
      <c r="X2" s="9"/>
      <c r="Y2" s="9"/>
      <c r="Z2" s="9"/>
    </row>
    <row r="3" spans="1:26" ht="15" x14ac:dyDescent="0.2">
      <c r="A3" s="8" t="s">
        <v>28</v>
      </c>
      <c r="B3" s="8" t="s">
        <v>29</v>
      </c>
      <c r="C3" s="8" t="s">
        <v>30</v>
      </c>
      <c r="D3" s="7"/>
      <c r="E3" s="9"/>
      <c r="F3" s="9"/>
      <c r="G3" s="9"/>
      <c r="H3" s="9"/>
      <c r="I3" s="9"/>
      <c r="J3" s="9"/>
      <c r="K3" s="9"/>
      <c r="L3" s="9"/>
      <c r="M3" s="9"/>
      <c r="N3" s="9"/>
      <c r="O3" s="9"/>
      <c r="P3" s="9"/>
      <c r="Q3" s="9"/>
      <c r="R3" s="9"/>
      <c r="S3" s="9"/>
      <c r="T3" s="9"/>
      <c r="U3" s="9"/>
      <c r="V3" s="9"/>
      <c r="W3" s="9"/>
      <c r="X3" s="9"/>
      <c r="Y3" s="9"/>
      <c r="Z3" s="9"/>
    </row>
    <row r="4" spans="1:26" ht="165" customHeight="1" x14ac:dyDescent="0.2">
      <c r="A4" s="15" t="s">
        <v>144</v>
      </c>
      <c r="B4" s="9" t="s">
        <v>68</v>
      </c>
      <c r="C4" s="9" t="s">
        <v>69</v>
      </c>
      <c r="D4" s="9"/>
      <c r="E4" s="9"/>
      <c r="F4" s="9"/>
      <c r="G4" s="9"/>
      <c r="H4" s="9"/>
      <c r="I4" s="9"/>
      <c r="J4" s="9"/>
      <c r="K4" s="9"/>
      <c r="L4" s="9"/>
      <c r="M4" s="9"/>
      <c r="N4" s="9"/>
      <c r="O4" s="9"/>
      <c r="P4" s="9"/>
      <c r="Q4" s="9"/>
      <c r="R4" s="9"/>
      <c r="S4" s="9"/>
      <c r="T4" s="9"/>
      <c r="U4" s="9"/>
      <c r="V4" s="9"/>
      <c r="W4" s="9"/>
      <c r="X4" s="9"/>
      <c r="Y4" s="9"/>
      <c r="Z4" s="9"/>
    </row>
    <row r="5" spans="1:26" ht="39.75" customHeight="1" x14ac:dyDescent="0.2">
      <c r="A5" s="9" t="s">
        <v>51</v>
      </c>
      <c r="B5" s="9"/>
      <c r="C5" s="9"/>
      <c r="D5" s="9"/>
      <c r="E5" s="9"/>
      <c r="F5" s="9"/>
      <c r="G5" s="9"/>
      <c r="H5" s="9"/>
      <c r="I5" s="9"/>
      <c r="J5" s="9"/>
      <c r="K5" s="9"/>
      <c r="L5" s="9"/>
      <c r="M5" s="9"/>
      <c r="N5" s="9"/>
      <c r="O5" s="9"/>
      <c r="P5" s="9"/>
      <c r="Q5" s="9"/>
      <c r="R5" s="9"/>
      <c r="S5" s="9"/>
      <c r="T5" s="9"/>
      <c r="U5" s="9"/>
      <c r="V5" s="9"/>
      <c r="W5" s="9"/>
      <c r="X5" s="9"/>
      <c r="Y5" s="9"/>
      <c r="Z5" s="9"/>
    </row>
    <row r="6" spans="1:26" ht="15" x14ac:dyDescent="0.2">
      <c r="A6" s="52" t="s">
        <v>33</v>
      </c>
      <c r="B6" s="52"/>
      <c r="C6" s="52"/>
      <c r="D6" s="52"/>
      <c r="E6" s="9"/>
      <c r="F6" s="9"/>
      <c r="G6" s="9"/>
      <c r="H6" s="9"/>
      <c r="I6" s="9"/>
      <c r="J6" s="9"/>
      <c r="K6" s="9"/>
      <c r="L6" s="9"/>
      <c r="M6" s="9"/>
      <c r="N6" s="9"/>
      <c r="O6" s="9"/>
      <c r="P6" s="9"/>
      <c r="Q6" s="9"/>
      <c r="R6" s="9"/>
      <c r="S6" s="9"/>
      <c r="T6" s="9"/>
      <c r="U6" s="9"/>
      <c r="V6" s="9"/>
      <c r="W6" s="9"/>
      <c r="X6" s="9"/>
      <c r="Y6" s="9"/>
      <c r="Z6" s="9"/>
    </row>
    <row r="7" spans="1:26" ht="189" customHeight="1" x14ac:dyDescent="0.2">
      <c r="A7" s="53" t="s">
        <v>70</v>
      </c>
      <c r="B7" s="53"/>
      <c r="C7" s="53"/>
      <c r="D7" s="53"/>
      <c r="E7" s="9"/>
      <c r="F7" s="9"/>
      <c r="G7" s="9"/>
      <c r="H7" s="9"/>
      <c r="I7" s="9"/>
      <c r="J7" s="9"/>
      <c r="K7" s="9"/>
      <c r="L7" s="9"/>
      <c r="M7" s="9"/>
      <c r="N7" s="9"/>
      <c r="O7" s="9"/>
      <c r="P7" s="9"/>
      <c r="Q7" s="9"/>
      <c r="R7" s="9"/>
      <c r="S7" s="9"/>
      <c r="T7" s="9"/>
      <c r="U7" s="9"/>
      <c r="V7" s="9"/>
      <c r="W7" s="9"/>
      <c r="X7" s="9"/>
      <c r="Y7" s="9"/>
      <c r="Z7" s="9"/>
    </row>
    <row r="8" spans="1:26" ht="15" x14ac:dyDescent="0.2">
      <c r="A8" s="54" t="s">
        <v>1</v>
      </c>
      <c r="B8" s="54"/>
      <c r="C8" s="54"/>
      <c r="D8" s="54"/>
      <c r="E8" s="9"/>
      <c r="F8" s="9"/>
      <c r="G8" s="9"/>
      <c r="H8" s="9"/>
      <c r="I8" s="9"/>
      <c r="J8" s="9"/>
      <c r="K8" s="9"/>
      <c r="L8" s="9"/>
      <c r="M8" s="9"/>
      <c r="N8" s="9"/>
      <c r="O8" s="9"/>
      <c r="P8" s="9"/>
      <c r="Q8" s="9"/>
      <c r="R8" s="9"/>
      <c r="S8" s="9"/>
      <c r="T8" s="9"/>
      <c r="U8" s="9"/>
      <c r="V8" s="9"/>
      <c r="W8" s="9"/>
      <c r="X8" s="9"/>
      <c r="Y8" s="9"/>
      <c r="Z8" s="9"/>
    </row>
    <row r="9" spans="1:26" ht="63" customHeight="1" x14ac:dyDescent="0.2">
      <c r="A9" s="53" t="s">
        <v>71</v>
      </c>
      <c r="B9" s="53"/>
      <c r="C9" s="53"/>
      <c r="D9" s="53"/>
      <c r="E9" s="9"/>
      <c r="F9" s="9"/>
      <c r="G9" s="9"/>
      <c r="H9" s="9"/>
      <c r="I9" s="9"/>
      <c r="J9" s="9"/>
      <c r="K9" s="9"/>
      <c r="L9" s="9"/>
      <c r="M9" s="9"/>
      <c r="N9" s="9"/>
      <c r="O9" s="9"/>
      <c r="P9" s="9"/>
      <c r="Q9" s="9"/>
      <c r="R9" s="9"/>
      <c r="S9" s="9"/>
      <c r="T9" s="9"/>
      <c r="U9" s="9"/>
      <c r="V9" s="9"/>
      <c r="W9" s="9"/>
      <c r="X9" s="9"/>
      <c r="Y9" s="9"/>
      <c r="Z9" s="9"/>
    </row>
    <row r="10" spans="1:26" ht="15" x14ac:dyDescent="0.2">
      <c r="A10" s="9"/>
      <c r="B10" s="11" t="s">
        <v>36</v>
      </c>
      <c r="C10" s="12" t="s">
        <v>37</v>
      </c>
      <c r="D10" s="9"/>
      <c r="E10" s="9"/>
      <c r="F10" s="9"/>
      <c r="G10" s="9"/>
      <c r="H10" s="9"/>
      <c r="I10" s="9"/>
      <c r="J10" s="9"/>
      <c r="K10" s="9"/>
      <c r="L10" s="9"/>
      <c r="M10" s="9"/>
      <c r="N10" s="9"/>
      <c r="O10" s="9"/>
      <c r="P10" s="9"/>
      <c r="Q10" s="9"/>
      <c r="R10" s="9"/>
      <c r="S10" s="9"/>
      <c r="T10" s="9"/>
      <c r="U10" s="9"/>
      <c r="V10" s="9"/>
      <c r="W10" s="9"/>
      <c r="X10" s="9"/>
      <c r="Y10" s="9"/>
      <c r="Z10" s="9"/>
    </row>
    <row r="11" spans="1:26" ht="14.25" x14ac:dyDescent="0.2">
      <c r="A11" s="9"/>
      <c r="B11" s="13" t="str">
        <f>HYPERLINK("https://www.illustrativemathematics.org/content-standards/K/OA/A/1/tasks/1405","K.OA.A.1- Dice Addition 2")</f>
        <v>K.OA.A.1- Dice Addition 2</v>
      </c>
      <c r="C11" s="13" t="s">
        <v>39</v>
      </c>
      <c r="D11" s="9"/>
      <c r="E11" s="9"/>
      <c r="F11" s="9"/>
      <c r="G11" s="9"/>
      <c r="H11" s="9"/>
      <c r="I11" s="9"/>
      <c r="J11" s="9"/>
      <c r="K11" s="9"/>
      <c r="L11" s="9"/>
      <c r="M11" s="9"/>
      <c r="N11" s="9"/>
      <c r="O11" s="9"/>
      <c r="P11" s="9"/>
      <c r="Q11" s="9"/>
      <c r="R11" s="9"/>
      <c r="S11" s="9"/>
      <c r="T11" s="9"/>
      <c r="U11" s="9"/>
      <c r="V11" s="9"/>
      <c r="W11" s="9"/>
      <c r="X11" s="9"/>
      <c r="Y11" s="9"/>
      <c r="Z11" s="9"/>
    </row>
    <row r="12" spans="1:26" ht="14.25" x14ac:dyDescent="0.2">
      <c r="A12" s="9"/>
      <c r="B12" s="13" t="str">
        <f>HYPERLINK("https://www.k-5mathteachingresources.com/support-files/fish-eyes.pdf","K.OA.A.1 - Fish Eyes")</f>
        <v>K.OA.A.1 - Fish Eyes</v>
      </c>
      <c r="C12" s="13" t="s">
        <v>38</v>
      </c>
      <c r="D12" s="9"/>
      <c r="E12" s="9"/>
      <c r="F12" s="9"/>
      <c r="G12" s="9"/>
      <c r="H12" s="9"/>
      <c r="I12" s="9"/>
      <c r="J12" s="9"/>
      <c r="K12" s="9"/>
      <c r="L12" s="9"/>
      <c r="M12" s="9"/>
      <c r="N12" s="9"/>
      <c r="O12" s="9"/>
      <c r="P12" s="9"/>
      <c r="Q12" s="9"/>
      <c r="R12" s="9"/>
      <c r="S12" s="9"/>
      <c r="T12" s="9"/>
      <c r="U12" s="9"/>
      <c r="V12" s="9"/>
      <c r="W12" s="9"/>
      <c r="X12" s="9"/>
      <c r="Y12" s="9"/>
      <c r="Z12" s="9"/>
    </row>
    <row r="13" spans="1:26" ht="14.25" x14ac:dyDescent="0.2">
      <c r="A13" s="9"/>
      <c r="B13" s="13" t="str">
        <f>HYPERLINK("https://www.k-5mathteachingresources.com/support-files/make-5-on-the-five-frame-ver.1.pdf","K.OA.A.1 - Make Five on the Five Frame v.1")</f>
        <v>K.OA.A.1 - Make Five on the Five Frame v.1</v>
      </c>
      <c r="C13" s="13" t="s">
        <v>38</v>
      </c>
      <c r="D13" s="9"/>
      <c r="E13" s="9"/>
      <c r="F13" s="9"/>
      <c r="G13" s="9"/>
      <c r="H13" s="9"/>
      <c r="I13" s="9"/>
      <c r="J13" s="9"/>
      <c r="K13" s="9"/>
      <c r="L13" s="9"/>
      <c r="M13" s="9"/>
      <c r="N13" s="9"/>
      <c r="O13" s="9"/>
      <c r="P13" s="9"/>
      <c r="Q13" s="9"/>
      <c r="R13" s="9"/>
      <c r="S13" s="9"/>
      <c r="T13" s="9"/>
      <c r="U13" s="9"/>
      <c r="V13" s="9"/>
      <c r="W13" s="9"/>
      <c r="X13" s="9"/>
      <c r="Y13" s="9"/>
      <c r="Z13" s="9"/>
    </row>
    <row r="14" spans="1:26" ht="14.25" x14ac:dyDescent="0.2">
      <c r="A14" s="9"/>
      <c r="B14" s="13" t="str">
        <f>HYPERLINK("https://www.k-5mathteachingresources.com/support-files/show-one-less.pdf","K.OA.A.1 - Show One Less")</f>
        <v>K.OA.A.1 - Show One Less</v>
      </c>
      <c r="C14" s="13" t="s">
        <v>38</v>
      </c>
      <c r="D14" s="9"/>
      <c r="E14" s="9"/>
      <c r="F14" s="9"/>
      <c r="G14" s="9"/>
      <c r="H14" s="9"/>
      <c r="I14" s="9"/>
      <c r="J14" s="9"/>
      <c r="K14" s="9"/>
      <c r="L14" s="9"/>
      <c r="M14" s="9"/>
      <c r="N14" s="9"/>
      <c r="O14" s="9"/>
      <c r="P14" s="9"/>
      <c r="Q14" s="9"/>
      <c r="R14" s="9"/>
      <c r="S14" s="9"/>
      <c r="T14" s="9"/>
      <c r="U14" s="9"/>
      <c r="V14" s="9"/>
      <c r="W14" s="9"/>
      <c r="X14" s="9"/>
      <c r="Y14" s="9"/>
      <c r="Z14" s="9"/>
    </row>
    <row r="15" spans="1:26" ht="14.25" x14ac:dyDescent="0.2">
      <c r="A15" s="9"/>
      <c r="B15" s="13" t="str">
        <f>HYPERLINK("https://www.illustrativemathematics.org/content-standards/K/OA/A/1/tasks/1406","K.OA.A.1- Ten Frame Addition")</f>
        <v>K.OA.A.1- Ten Frame Addition</v>
      </c>
      <c r="C15" s="13" t="s">
        <v>39</v>
      </c>
      <c r="D15" s="9"/>
      <c r="E15" s="9"/>
      <c r="F15" s="9"/>
      <c r="G15" s="9"/>
      <c r="H15" s="9"/>
      <c r="I15" s="9"/>
      <c r="J15" s="9"/>
      <c r="K15" s="9"/>
      <c r="L15" s="9"/>
      <c r="M15" s="9"/>
      <c r="N15" s="9"/>
      <c r="O15" s="9"/>
      <c r="P15" s="9"/>
      <c r="Q15" s="9"/>
      <c r="R15" s="9"/>
      <c r="S15" s="9"/>
      <c r="T15" s="9"/>
      <c r="U15" s="9"/>
      <c r="V15" s="9"/>
      <c r="W15" s="9"/>
      <c r="X15" s="9"/>
      <c r="Y15" s="9"/>
      <c r="Z15" s="9"/>
    </row>
    <row r="16" spans="1:26" ht="14.25" x14ac:dyDescent="0.2">
      <c r="A16" s="9"/>
      <c r="B16" s="13" t="str">
        <f>HYPERLINK("https://www.k-5mathteachingresources.com/support-files/towers-of-five.pdf","K.OA.A.1 - Towers of Five")</f>
        <v>K.OA.A.1 - Towers of Five</v>
      </c>
      <c r="C16" s="13" t="s">
        <v>38</v>
      </c>
      <c r="D16" s="9"/>
      <c r="E16" s="9"/>
      <c r="F16" s="9"/>
      <c r="G16" s="9"/>
      <c r="H16" s="9"/>
      <c r="I16" s="9"/>
      <c r="J16" s="9"/>
      <c r="K16" s="9"/>
      <c r="L16" s="9"/>
      <c r="M16" s="9"/>
      <c r="N16" s="9"/>
      <c r="O16" s="9"/>
      <c r="P16" s="9"/>
      <c r="Q16" s="9"/>
      <c r="R16" s="9"/>
      <c r="S16" s="9"/>
      <c r="T16" s="9"/>
      <c r="U16" s="9"/>
      <c r="V16" s="9"/>
      <c r="W16" s="9"/>
      <c r="X16" s="9"/>
      <c r="Y16" s="9"/>
      <c r="Z16" s="9"/>
    </row>
    <row r="17" spans="1:26" ht="14.2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4.2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5" x14ac:dyDescent="0.25">
      <c r="A19" s="56" t="s">
        <v>129</v>
      </c>
      <c r="B19" s="56"/>
      <c r="C19" s="56"/>
      <c r="D19" s="56"/>
      <c r="E19" s="9"/>
      <c r="F19" s="9"/>
      <c r="G19" s="9"/>
      <c r="H19" s="9"/>
      <c r="I19" s="9"/>
      <c r="J19" s="9"/>
      <c r="K19" s="9"/>
      <c r="L19" s="9"/>
      <c r="M19" s="9"/>
      <c r="N19" s="9"/>
      <c r="O19" s="9"/>
      <c r="P19" s="9"/>
      <c r="Q19" s="9"/>
      <c r="R19" s="9"/>
      <c r="S19" s="9"/>
      <c r="T19" s="9"/>
      <c r="U19" s="9"/>
      <c r="V19" s="9"/>
      <c r="W19" s="9"/>
      <c r="X19" s="9"/>
      <c r="Y19" s="9"/>
      <c r="Z19" s="9"/>
    </row>
    <row r="20" spans="1:26" ht="14.2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4.2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4.2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4.2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4.2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4.2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4.2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4.2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4.2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4.2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4.2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4.2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4.2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4.2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4.2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4.2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4.2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4.2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4.2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4.2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4.2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4.2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4.2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4.2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4.2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4.2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39.75" customHeight="1"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39.75" customHeight="1"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39.75" customHeight="1"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39.75" customHeight="1"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39.75" customHeight="1"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39.75" customHeight="1"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39.75" customHeight="1"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39.75"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39.75" customHeight="1"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39.75" customHeight="1"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39.75" customHeight="1"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39.75" customHeight="1"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39.75" customHeight="1"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39.75" customHeight="1"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39.75" customHeight="1"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39.75" customHeight="1"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39.75" customHeight="1"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39.75" customHeight="1"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39.75" customHeight="1"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39.75" customHeight="1"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39.75" customHeight="1"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39.75" customHeight="1"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39.75" customHeight="1"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39.75" customHeight="1"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39.75" customHeight="1"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39.75" customHeight="1"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39.75" customHeight="1"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39.75" customHeight="1"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39.75" customHeight="1"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39.75" customHeight="1"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39.75" customHeight="1"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39.75" customHeight="1"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39.75" customHeight="1"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39.75" customHeight="1"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39.75" customHeight="1"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39.75" customHeight="1"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39.75" customHeight="1"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39.75" customHeight="1"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39.75" customHeight="1"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39.75"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39.75" customHeight="1"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39.75" customHeight="1"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39.75" customHeight="1"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39.75" customHeight="1"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39.75" customHeight="1"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39.75" customHeight="1"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39.75" customHeight="1"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39.75" customHeight="1"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39.75" customHeight="1"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39.75" customHeight="1"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39.75" customHeight="1"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39.75" customHeight="1"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39.75" customHeight="1"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39.75" customHeight="1"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39.75" customHeight="1"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39.75" customHeight="1"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39.75" customHeight="1"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39.75" customHeight="1"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39.75" customHeight="1"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39.75" customHeight="1"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39.75" customHeight="1"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39.75" customHeight="1"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39.75" customHeight="1"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39.75" customHeight="1"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39.75" customHeight="1"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39.75" customHeight="1"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39.75" customHeight="1"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39.75" customHeight="1"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39.75" customHeight="1"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39.75" customHeight="1"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39.75" customHeight="1"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39.75" customHeight="1"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39.75"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39.75" customHeight="1"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39.75" customHeight="1"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39.75"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39.75"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39.75" customHeight="1"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39.75" customHeight="1"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39.75"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39.75"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39.75"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39.75"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39.75" customHeight="1"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39.75"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39.75"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39.75"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39.75"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39.75"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39.75"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39.75"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39.7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39.75"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39.7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39.75"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39.75"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39.75"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39.75"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39.75"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39.75"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39.75"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39.75"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39.75"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39.7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39.75"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39.7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39.7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39.75" customHeight="1"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39.7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39.75" customHeigh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39.75" customHeight="1"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39.75" customHeight="1"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39.75" customHeight="1"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39.75" customHeight="1"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39.75" customHeight="1"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39.75" customHeight="1"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39.7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39.7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39.7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39.75" customHeight="1"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39.7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39.7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39.7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39.7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39.7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39.7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39.7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39.7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39.7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39.7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39.7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39.7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39.7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39.7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39.7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39.7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39.7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39.7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39.7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39.7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39.7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39.7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39.7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39.7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39.7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39.7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39.7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39.7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39.7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39.7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39.7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39.7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39.7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39.7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39.7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39.7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39.7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39.7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39.7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39.7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39.7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39.7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39.7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39.7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39.7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39.7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39.7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39.7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39.7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39.7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39.7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39.7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39.7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39.7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39.7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39.7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39.7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39.7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39.7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39.7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39.7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39.7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39.7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39.7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39.7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39.7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39.7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39.7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39.7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39.7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39.7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39.7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39.7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39.7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39.7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39.7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39.7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39.7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39.7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39.7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39.7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39.7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39.7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39.7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39.7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39.7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39.7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39.7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39.7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39.7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39.7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39.7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39.7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39.7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39.7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39.7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39.7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39.7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39.7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39.7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39.7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39.7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39.7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39.7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39.7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39.7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39.7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39.7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39.7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39.7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39.7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39.7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39.7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39.7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39.7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39.7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39.7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39.7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39.7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39.7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39.7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39.7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39.7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39.7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39.7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39.7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39.7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39.7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39.7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39.7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39.7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39.7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39.7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39.7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39.7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39.7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39.7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39.7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39.7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39.7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39.7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39.7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39.7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39.7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39.7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39.7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39.7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39.7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39.7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39.7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39.7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39.7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39.7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39.7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39.7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39.7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39.7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39.7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39.7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39.7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39.7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39.7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39.7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39.7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39.7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39.7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39.7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39.7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39.7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39.7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39.7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39.7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39.7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39.7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39.7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39.7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39.7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39.7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39.7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39.7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39.7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39.7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39.7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39.7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39.7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39.7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39.7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39.7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39.7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39.7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39.7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39.7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39.7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39.7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39.7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39.7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39.7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39.7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39.7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39.7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39.7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39.7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39.7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39.7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39.7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39.7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39.7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39.7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39.7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39.7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39.7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39.7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39.7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39.7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39.7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39.7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39.7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39.7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39.7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39.7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39.7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39.7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39.7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39.7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39.7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39.7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39.7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39.7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39.7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39.7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39.7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39.7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39.7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39.7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39.7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39.7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39.7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39.7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39.7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39.7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39.7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39.7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39.7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39.7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39.7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39.7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39.7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39.7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39.7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39.7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39.7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39.7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39.7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39.7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39.7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39.7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39.7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39.7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39.7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39.7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39.7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39.7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39.7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39.7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39.7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39.7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39.7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39.7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39.7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39.7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39.7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39.7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39.7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39.7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39.7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39.7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39.7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39.7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39.7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39.7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39.7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39.7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39.7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39.7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39.7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39.7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39.7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39.7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39.7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39.7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39.7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39.7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39.7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39.7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39.7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39.7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39.7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39.7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39.7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39.7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39.7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39.7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39.7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39.7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39.7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39.7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39.7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39.7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39.7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39.7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39.7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39.7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39.7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39.7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39.7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39.7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39.7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39.7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39.7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39.7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39.7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39.7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39.7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39.7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39.7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39.7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39.7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39.7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39.7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39.7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39.7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39.7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39.7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39.7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39.7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39.7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39.7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39.7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39.7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39.7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39.7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39.7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39.7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39.7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39.7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39.7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39.7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39.7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39.7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39.7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39.7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39.7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39.7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39.7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39.7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39.7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39.7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39.7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39.7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39.7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39.7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39.7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39.7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39.7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39.7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39.7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39.7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39.7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39.7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39.7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39.7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39.7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39.7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39.7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39.7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39.7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39.7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39.7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39.7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39.7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39.7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39.7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39.7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39.7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39.7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39.7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39.7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39.7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39.7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39.7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39.7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39.7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39.7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39.7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39.7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39.7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39.7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39.7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39.7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39.7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39.7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39.7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39.7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39.7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39.7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39.7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39.7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39.7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39.7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39.7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39.7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39.7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39.7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39.7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39.7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39.7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39.7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39.7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39.7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39.7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39.7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39.7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39.7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39.7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39.7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39.7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39.7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39.7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39.7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39.7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39.7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39.7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39.7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39.7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39.7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39.7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39.7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39.7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39.7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39.7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39.7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39.7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39.7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39.7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39.7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39.7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39.7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39.7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39.7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39.7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39.7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39.7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39.7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39.7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39.7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39.7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39.7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39.7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39.7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39.7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39.7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39.7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39.7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39.7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39.7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39.7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39.7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39.7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39.7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39.7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39.7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39.7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39.7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39.7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39.7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39.7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39.7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39.7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39.7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39.7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39.7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39.7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39.7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39.7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39.7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39.7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39.7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39.7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39.7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39.7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39.7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39.7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39.7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39.7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39.7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39.7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39.7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39.7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39.7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39.7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39.7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39.7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39.7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39.7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39.7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39.7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39.7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39.7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39.7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39.7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39.7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39.7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39.7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39.7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39.7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39.7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39.7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39.7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39.7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39.7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39.7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39.7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39.7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39.7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39.7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39.7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39.7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39.7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39.7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39.7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39.7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39.7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39.7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39.7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39.7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39.7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39.7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39.7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39.7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39.7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39.7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39.7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39.7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39.7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39.7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39.7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39.7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39.7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39.7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39.7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39.7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39.7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39.7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39.7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39.7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39.7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39.7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39.7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39.7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39.7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39.7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39.7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39.7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39.7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39.7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39.7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39.7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39.7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39.7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39.7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39.7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39.7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39.7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39.7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39.7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39.7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39.7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39.7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39.7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39.7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39.7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39.7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39.7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39.7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39.7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39.7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39.7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39.7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39.7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39.7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39.7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39.7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39.7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39.7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39.7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39.7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39.7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39.7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39.7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39.7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39.7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39.7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39.7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39.7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39.7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39.7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39.7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39.7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39.7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39.7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39.7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39.7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39.7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39.7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39.7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39.7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39.7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39.7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39.7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39.7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39.7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39.7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39.7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39.7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39.7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39.7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39.7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39.7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39.7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39.7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39.7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39.7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39.7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39.7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39.7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39.7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39.7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39.7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39.7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39.7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39.7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39.7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39.7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39.7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39.7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39.7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39.7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39.7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39.7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39.7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39.7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39.7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39.7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39.7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39.7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39.7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39.7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39.7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39.7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39.7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39.7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39.7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39.7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39.7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39.7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39.7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39.7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39.7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39.7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39.7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39.7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39.7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39.7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39.7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39.7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39.7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39.7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39.7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39.7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39.7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39.7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39.7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39.7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39.7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39.7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39.7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39.7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39.7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39.7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39.7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39.7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39.7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39.7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39.7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39.7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39.7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39.7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39.7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39.7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39.7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39.7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39.7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39.7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39.7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39.7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39.7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39.7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39.7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39.7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39.7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39.7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39.7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39.7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39.7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39.7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39.7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39.7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39.7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39.7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39.7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39.7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39.7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39.7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39.7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39.7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39.7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39.7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39.7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39.7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39.7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39.7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39.7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39.7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39.7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39.7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39.7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39.7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39.7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39.7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39.7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39.7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39.7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39.7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39.7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39.7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39.7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39.7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39.7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39.7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39.7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39.7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39.7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39.7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39.7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39.7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39.7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39.7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39.7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39.7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39.7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39.7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39.7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39.7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39.7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39.7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39.7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39.7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39.7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39.7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39.7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39.7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39.7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39.7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39.7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39.7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39.7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39.7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39.7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39.7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39.7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39.7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39.7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39.7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39.7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39.7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39.7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39.7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39.7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39.7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39.7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39.75" customHeight="1"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39.75" customHeight="1"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39.75" customHeight="1"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39.75" customHeight="1"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39.75" customHeight="1"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39.75" customHeight="1"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39.75" customHeight="1"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39.75" customHeight="1"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39.75" customHeight="1"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39.75" customHeight="1"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39.75" customHeight="1"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39.75" customHeight="1"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39.75" customHeight="1"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39.75" customHeight="1"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39.75" customHeight="1"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39.75" customHeight="1"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39.75" customHeight="1"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39.75" customHeight="1"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39.75" customHeight="1"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39.75" customHeight="1"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39.75" customHeight="1"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39.75" customHeight="1"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39.75" customHeight="1"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39.75" customHeight="1"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39.75" customHeight="1"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39.75" customHeight="1"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39.75" customHeight="1"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39.75" customHeight="1"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39.75" customHeight="1"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39.75" customHeight="1"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39.75" customHeight="1"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39.75" customHeight="1"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39.75" customHeight="1"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39.75" customHeight="1"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39.75" customHeight="1"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39.75" customHeight="1"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39.75" customHeight="1"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39.75" customHeight="1"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39.75" customHeight="1"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39.75" customHeight="1"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39.75" customHeight="1"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39.75" customHeight="1"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39.75" customHeight="1"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39.75" customHeight="1"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39.75" customHeight="1"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39.75" customHeight="1"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39.75" customHeight="1"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39.75" customHeight="1"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39.75" customHeight="1"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39.75" customHeight="1"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39.75" customHeight="1"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sheetData>
  <mergeCells count="5">
    <mergeCell ref="A6:D6"/>
    <mergeCell ref="A7:D7"/>
    <mergeCell ref="A8:D8"/>
    <mergeCell ref="A9:D9"/>
    <mergeCell ref="A19:D19"/>
  </mergeCells>
  <hyperlinks>
    <hyperlink ref="C11" r:id="rId1" xr:uid="{00000000-0004-0000-0800-000000000000}"/>
    <hyperlink ref="C12" r:id="rId2" xr:uid="{00000000-0004-0000-0800-000001000000}"/>
    <hyperlink ref="C13" r:id="rId3" xr:uid="{00000000-0004-0000-0800-000002000000}"/>
    <hyperlink ref="C14" r:id="rId4" xr:uid="{00000000-0004-0000-0800-000003000000}"/>
    <hyperlink ref="C15" r:id="rId5" xr:uid="{00000000-0004-0000-0800-000004000000}"/>
    <hyperlink ref="C16" r:id="rId6" xr:uid="{00000000-0004-0000-0800-000005000000}"/>
    <hyperlink ref="A19:D19" location="'Intro to K Standards'!A1" display="Return to Intro Page" xr:uid="{C5289980-BBC9-4ADD-8F73-E0A6A089D39C}"/>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F6015C38C87042BA42268368754C1F" ma:contentTypeVersion="162" ma:contentTypeDescription="Create a new document." ma:contentTypeScope="" ma:versionID="a9f49a248c2f262bdbf7d68241c38573">
  <xsd:schema xmlns:xsd="http://www.w3.org/2001/XMLSchema" xmlns:xs="http://www.w3.org/2001/XMLSchema" xmlns:p="http://schemas.microsoft.com/office/2006/metadata/properties" xmlns:ns1="http://schemas.microsoft.com/sharepoint/v3" xmlns:ns2="ae62a103-e26c-4f68-98b8-e93b6d5c45b2" xmlns:ns3="52a98248-7491-4f00-bf2c-4bfad65a472a" xmlns:ns4="f69ac7c7-1a2e-46bd-a988-685139f8f258" targetNamespace="http://schemas.microsoft.com/office/2006/metadata/properties" ma:root="true" ma:fieldsID="291fcb92d198b8faeaea94c3efc201d4" ns1:_="" ns2:_="" ns3:_="" ns4:_="">
    <xsd:import namespace="http://schemas.microsoft.com/sharepoint/v3"/>
    <xsd:import namespace="ae62a103-e26c-4f68-98b8-e93b6d5c45b2"/>
    <xsd:import namespace="52a98248-7491-4f00-bf2c-4bfad65a472a"/>
    <xsd:import namespace="f69ac7c7-1a2e-46bd-a988-685139f8f258"/>
    <xsd:element name="properties">
      <xsd:complexType>
        <xsd:sequence>
          <xsd:element name="documentManagement">
            <xsd:complexType>
              <xsd:all>
                <xsd:element ref="ns2:Date" minOccurs="0"/>
                <xsd:element ref="ns2:Quick_x0020_Links" minOccurs="0"/>
                <xsd:element ref="ns2:https_x003a__x002f__x002f_web_x002e_microsoftstream_x002e_com_x002f_video_x002f_f246af40_x002d_5649_x002d_44ba_x002d_926a_x002d_2961056158c8" minOccurs="0"/>
                <xsd:element ref="ns2:oj1p" minOccurs="0"/>
                <xsd:element ref="ns2:Content" minOccurs="0"/>
                <xsd:element ref="ns2:Tags"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ink_x0020_of_x0020_Recording" minOccurs="0"/>
                <xsd:element ref="ns2:Video"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ECE" minOccurs="0"/>
                <xsd:element ref="ns1:_dlc_Exempt" minOccurs="0"/>
                <xsd:element ref="ns1:_dlc_ExpireDateSaved" minOccurs="0"/>
                <xsd:element ref="ns1:_dlc_ExpireDate" minOccurs="0"/>
                <xsd:element ref="ns2:MiscTags" minOccurs="0"/>
                <xsd:element ref="ns4:o86412eb003b4af5bd8a5acea55d3724" minOccurs="0"/>
                <xsd:element ref="ns4:TaxCatchAll" minOccurs="0"/>
                <xsd:element ref="ns4:TaxCatchAllLabel" minOccurs="0"/>
                <xsd:element ref="ns2:l7a78261d81c404795facbb9313c95f4" minOccurs="0"/>
                <xsd:element ref="ns2:CreatedBy" minOccurs="0"/>
                <xsd:element ref="ns2:Image" minOccurs="0"/>
                <xsd:element ref="ns2:MediaServiceLocation" minOccurs="0"/>
                <xsd:element ref="ns2:DateUploaded" minOccurs="0"/>
                <xsd:element ref="ns2:lcf76f155ced4ddcb4097134ff3c332f" minOccurs="0"/>
                <xsd:element ref="ns2:Look_x002d_up" minOccurs="0"/>
                <xsd:element ref="ns2:Look_x002d_up_x003a_Version" minOccurs="0"/>
                <xsd:element ref="ns2:THumbnails" minOccurs="0"/>
                <xsd:element ref="ns2:MediaServiceObjectDetectorVersions" minOccurs="0"/>
                <xsd:element ref="ns2:MediaServiceSearchProperties" minOccurs="0"/>
                <xsd:element ref="ns2:Image_Preview" minOccurs="0"/>
                <xsd:element ref="ns2:ContentInform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9" nillable="true" ma:displayName="Exempt from Policy" ma:hidden="true" ma:internalName="_dlc_Exempt" ma:readOnly="true">
      <xsd:simpleType>
        <xsd:restriction base="dms:Unknown"/>
      </xsd:simpleType>
    </xsd:element>
    <xsd:element name="_dlc_ExpireDateSaved" ma:index="30" nillable="true" ma:displayName="Original Expiration Date" ma:hidden="true" ma:internalName="_dlc_ExpireDateSaved" ma:readOnly="true">
      <xsd:simpleType>
        <xsd:restriction base="dms:DateTime"/>
      </xsd:simpleType>
    </xsd:element>
    <xsd:element name="_dlc_ExpireDate" ma:index="31" nillable="true" ma:displayName="Expiration Date" ma:hidden="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e62a103-e26c-4f68-98b8-e93b6d5c45b2" elementFormDefault="qualified">
    <xsd:import namespace="http://schemas.microsoft.com/office/2006/documentManagement/types"/>
    <xsd:import namespace="http://schemas.microsoft.com/office/infopath/2007/PartnerControls"/>
    <xsd:element name="Date" ma:index="2" nillable="true" ma:displayName="Date" ma:default="[today]" ma:format="DateOnly" ma:internalName="Date" ma:readOnly="false">
      <xsd:simpleType>
        <xsd:restriction base="dms:DateTime"/>
      </xsd:simpleType>
    </xsd:element>
    <xsd:element name="Quick_x0020_Links" ma:index="3" nillable="true" ma:displayName="Recording Link" ma:description="Recording of the meeting" ma:format="Hyperlink" ma:internalName="Quick_x0020_Links"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https_x003a__x002f__x002f_web_x002e_microsoftstream_x002e_com_x002f_video_x002f_f246af40_x002d_5649_x002d_44ba_x002d_926a_x002d_2961056158c8" ma:index="4" nillable="true" ma:displayName="https://web.microsoftstream.com/video/f246af40-5649-44ba-926a-2961056158c8" ma:description="11/19/20" ma:format="Hyperlink" ma:internalName="https_x003a__x002f__x002f_web_x002e_microsoftstream_x002e_com_x002f_video_x002f_f246af40_x002d_5649_x002d_44ba_x002d_926a_x002d_2961056158c8"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oj1p" ma:index="5" nillable="true" ma:displayName="Text Description" ma:format="Dropdown" ma:internalName="oj1p">
      <xsd:simpleType>
        <xsd:restriction base="dms:Text">
          <xsd:maxLength value="255"/>
        </xsd:restriction>
      </xsd:simpleType>
    </xsd:element>
    <xsd:element name="Content" ma:index="6" nillable="true" ma:displayName="Content" ma:default="Recording" ma:format="Dropdown" ma:internalName="Content" ma:readOnly="false">
      <xsd:simpleType>
        <xsd:restriction base="dms:Text">
          <xsd:maxLength value="255"/>
        </xsd:restriction>
      </xsd:simpleType>
    </xsd:element>
    <xsd:element name="Tags" ma:index="7" nillable="true" ma:displayName="TEAM" ma:description="What team are you on?" ma:format="Dropdown" ma:internalName="Tags" ma:readOnly="false">
      <xsd:complexType>
        <xsd:complexContent>
          <xsd:extension base="dms:MultiChoice">
            <xsd:sequence>
              <xsd:element name="Value" maxOccurs="unbounded" minOccurs="0" nillable="true">
                <xsd:simpleType>
                  <xsd:restriction base="dms:Choice">
                    <xsd:enumeration value="ECE"/>
                    <xsd:enumeration value="EDTECH|CS"/>
                    <xsd:enumeration value="ELA"/>
                    <xsd:enumeration value="ELA_MOWR"/>
                    <xsd:enumeration value="CHTR"/>
                    <xsd:enumeration value="MATH"/>
                    <xsd:enumeration value="PE_SEL"/>
                    <xsd:enumeration value="PSE"/>
                    <xsd:enumeration value="SCI_STEM"/>
                    <xsd:enumeration value="SS_WNL"/>
                    <xsd:enumeration value="Other"/>
                  </xsd:restriction>
                </xsd:simpleType>
              </xsd:element>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hidden="true" ma:internalName="MediaServiceKeyPoints" ma:readOnly="true">
      <xsd:simpleType>
        <xsd:restriction base="dms:Note"/>
      </xsd:simpleType>
    </xsd:element>
    <xsd:element name="Link_x0020_of_x0020_Recording" ma:index="18" nillable="true" ma:displayName="Link of Recording" ma:description="Link of the recorded meeting" ma:format="Hyperlink" ma:hidden="true" ma:internalName="Link_x0020_of_x0020_Recording"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Video" ma:index="20" nillable="true" ma:displayName="Video" ma:default="0" ma:format="Dropdown" ma:hidden="true" ma:internalName="Video" ma:readOnly="false">
      <xsd:simpleType>
        <xsd:restriction base="dms:Boolean"/>
      </xsd:simpleType>
    </xsd:element>
    <xsd:element name="MediaServiceAutoTags" ma:index="21" nillable="true" ma:displayName="Tags" ma:hidden="true" ma:internalName="MediaServiceAutoTags"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OCR" ma:index="24" nillable="true" ma:displayName="Extracted Text" ma:hidden="true" ma:internalName="MediaServiceOCR" ma:readOnly="true">
      <xsd:simpleType>
        <xsd:restriction base="dms:Note"/>
      </xsd:simpleType>
    </xsd:element>
    <xsd:element name="MediaServiceDateTaken" ma:index="25" nillable="true" ma:displayName="MediaServiceDateTaken" ma:hidden="true" ma:internalName="MediaServiceDateTaken" ma:readOnly="true">
      <xsd:simpleType>
        <xsd:restriction base="dms:Text"/>
      </xsd:simpleType>
    </xsd:element>
    <xsd:element name="MediaLengthInSeconds" ma:index="26" nillable="true" ma:displayName="Length (seconds)" ma:hidden="true" ma:internalName="MediaLengthInSeconds" ma:readOnly="true">
      <xsd:simpleType>
        <xsd:restriction base="dms:Unknown"/>
      </xsd:simpleType>
    </xsd:element>
    <xsd:element name="ECE" ma:index="28" nillable="true" ma:displayName="ECE" ma:format="Dropdown" ma:hidden="true" ma:internalName="ECE" ma:readOnly="false">
      <xsd:simpleType>
        <xsd:restriction base="dms:Text">
          <xsd:maxLength value="255"/>
        </xsd:restriction>
      </xsd:simpleType>
    </xsd:element>
    <xsd:element name="MiscTags" ma:index="32" nillable="true" ma:displayName="TAGS" ma:description="Additional Tags" ma:format="Dropdown" ma:internalName="MiscTags">
      <xsd:complexType>
        <xsd:complexContent>
          <xsd:extension base="dms:MultiChoiceFillIn">
            <xsd:sequence>
              <xsd:element name="Value" maxOccurs="unbounded" minOccurs="0" nillable="true">
                <xsd:simpleType>
                  <xsd:union memberTypes="dms:Text">
                    <xsd:simpleType>
                      <xsd:restriction base="dms:Choice">
                        <xsd:enumeration value="Accessibility"/>
                        <xsd:enumeration value="BlackBoard"/>
                        <xsd:enumeration value="Collaboration"/>
                        <xsd:enumeration value="Dashboard"/>
                        <xsd:enumeration value="Data Dashboard"/>
                        <xsd:enumeration value="Drupal"/>
                        <xsd:enumeration value="Events"/>
                        <xsd:enumeration value="Face2Face"/>
                        <xsd:enumeration value="Grant"/>
                        <xsd:enumeration value="Guide"/>
                        <xsd:enumeration value="I Drive"/>
                        <xsd:enumeration value="Image"/>
                        <xsd:enumeration value="K-12 Areas"/>
                        <xsd:enumeration value="News"/>
                        <xsd:enumeration value="Standards"/>
                        <xsd:enumeration value="PD"/>
                        <xsd:enumeration value="Presentation"/>
                        <xsd:enumeration value="Programs"/>
                        <xsd:enumeration value="Project"/>
                        <xsd:enumeration value="Record"/>
                        <xsd:enumeration value="Resources"/>
                        <xsd:enumeration value="Screeners"/>
                        <xsd:enumeration value="Survey"/>
                        <xsd:enumeration value="Technology"/>
                        <xsd:enumeration value="Video"/>
                        <xsd:enumeration value="Website"/>
                        <xsd:enumeration value="06-10"/>
                        <xsd:enumeration value="11-18"/>
                        <xsd:enumeration value="19-20"/>
                        <xsd:enumeration value="2021-2022"/>
                      </xsd:restriction>
                    </xsd:simpleType>
                  </xsd:union>
                </xsd:simpleType>
              </xsd:element>
            </xsd:sequence>
          </xsd:extension>
        </xsd:complexContent>
      </xsd:complexType>
    </xsd:element>
    <xsd:element name="l7a78261d81c404795facbb9313c95f4" ma:index="38" nillable="true" ma:taxonomy="true" ma:internalName="l7a78261d81c404795facbb9313c95f4" ma:taxonomyFieldName="Agencywide_x0020_Terms" ma:displayName="Department" ma:default="" ma:fieldId="{57a78261-d81c-4047-95fa-cbb9313c95f4}" ma:taxonomyMulti="true" ma:sspId="5db50a19-44cd-47bf-aae0-69db42930db7" ma:termSetId="8ed8c9ea-7052-4c1d-a4d7-b9c10bffea6f" ma:anchorId="00000000-0000-0000-0000-000000000000" ma:open="true" ma:isKeyword="false">
      <xsd:complexType>
        <xsd:sequence>
          <xsd:element ref="pc:Terms" minOccurs="0" maxOccurs="1"/>
        </xsd:sequence>
      </xsd:complexType>
    </xsd:element>
    <xsd:element name="CreatedBy" ma:index="39" nillable="true" ma:displayName="Created By" ma:format="Dropdown" ma:list="UserInfo" ma:SharePointGroup="0" ma:internalName="Cre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mage" ma:index="40" nillable="true" ma:displayName="Image" ma:format="Thumbnail" ma:internalName="Image">
      <xsd:simpleType>
        <xsd:restriction base="dms:Unknown"/>
      </xsd:simpleType>
    </xsd:element>
    <xsd:element name="MediaServiceLocation" ma:index="41" nillable="true" ma:displayName="Location" ma:internalName="MediaServiceLocation" ma:readOnly="true">
      <xsd:simpleType>
        <xsd:restriction base="dms:Text"/>
      </xsd:simpleType>
    </xsd:element>
    <xsd:element name="DateUploaded" ma:index="42" nillable="true" ma:displayName="Date Uploaded" ma:default="[today]" ma:format="DateOnly" ma:internalName="DateUploaded">
      <xsd:simpleType>
        <xsd:restriction base="dms:DateTime"/>
      </xsd:simpleType>
    </xsd:element>
    <xsd:element name="lcf76f155ced4ddcb4097134ff3c332f" ma:index="44" nillable="true" ma:taxonomy="true" ma:internalName="lcf76f155ced4ddcb4097134ff3c332f" ma:taxonomyFieldName="MediaServiceImageTags" ma:displayName="Image Tags" ma:readOnly="false" ma:fieldId="{5cf76f15-5ced-4ddc-b409-7134ff3c332f}" ma:taxonomyMulti="true" ma:sspId="5db50a19-44cd-47bf-aae0-69db42930db7" ma:termSetId="09814cd3-568e-fe90-9814-8d621ff8fb84" ma:anchorId="fba54fb3-c3e1-fe81-a776-ca4b69148c4d" ma:open="true" ma:isKeyword="false">
      <xsd:complexType>
        <xsd:sequence>
          <xsd:element ref="pc:Terms" minOccurs="0" maxOccurs="1"/>
        </xsd:sequence>
      </xsd:complexType>
    </xsd:element>
    <xsd:element name="Look_x002d_up" ma:index="45" nillable="true" ma:displayName="Look-up" ma:list="{ae62a103-e26c-4f68-98b8-e93b6d5c45b2}" ma:internalName="Look_x002d_up" ma:showField="Modified">
      <xsd:simpleType>
        <xsd:restriction base="dms:Lookup"/>
      </xsd:simpleType>
    </xsd:element>
    <xsd:element name="Look_x002d_up_x003a_Version" ma:index="46" nillable="true" ma:displayName="Look-up:Version" ma:list="{ae62a103-e26c-4f68-98b8-e93b6d5c45b2}" ma:internalName="Look_x002d_up_x003a_Version" ma:readOnly="true" ma:showField="_UIVersionString" ma:web="52a98248-7491-4f00-bf2c-4bfad65a472a">
      <xsd:simpleType>
        <xsd:restriction base="dms:Lookup"/>
      </xsd:simpleType>
    </xsd:element>
    <xsd:element name="THumbnails" ma:index="47" nillable="true" ma:displayName="THumbnails" ma:format="Thumbnail" ma:internalName="THumbnails">
      <xsd:simpleType>
        <xsd:restriction base="dms:Unknown"/>
      </xsd:simpleType>
    </xsd:element>
    <xsd:element name="MediaServiceObjectDetectorVersions" ma:index="4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9" nillable="true" ma:displayName="MediaServiceSearchProperties" ma:hidden="true" ma:internalName="MediaServiceSearchProperties" ma:readOnly="true">
      <xsd:simpleType>
        <xsd:restriction base="dms:Note"/>
      </xsd:simpleType>
    </xsd:element>
    <xsd:element name="Image_Preview" ma:index="50" nillable="true" ma:displayName="Image_Preview" ma:description="Preview of the file" ma:format="Thumbnail" ma:internalName="Image_Preview">
      <xsd:simpleType>
        <xsd:restriction base="dms:Unknown"/>
      </xsd:simpleType>
    </xsd:element>
    <xsd:element name="ContentInformation" ma:index="51" nillable="true" ma:displayName="Content Information" ma:format="Dropdown" ma:internalName="ContentInforma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a98248-7491-4f00-bf2c-4bfad65a472a" elementFormDefault="qualified">
    <xsd:import namespace="http://schemas.microsoft.com/office/2006/documentManagement/types"/>
    <xsd:import namespace="http://schemas.microsoft.com/office/infopath/2007/PartnerControls"/>
    <xsd:element name="SharedWithUsers" ma:index="1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9ac7c7-1a2e-46bd-a988-685139f8f258" elementFormDefault="qualified">
    <xsd:import namespace="http://schemas.microsoft.com/office/2006/documentManagement/types"/>
    <xsd:import namespace="http://schemas.microsoft.com/office/infopath/2007/PartnerControls"/>
    <xsd:element name="o86412eb003b4af5bd8a5acea55d3724" ma:index="33" nillable="true" ma:taxonomy="true" ma:internalName="o86412eb003b4af5bd8a5acea55d3724" ma:taxonomyFieldName="Entity" ma:displayName="Entity" ma:default="" ma:fieldId="{886412eb-003b-4af5-bd8a-5acea55d3724}" ma:sspId="5db50a19-44cd-47bf-aae0-69db42930db7" ma:termSetId="55accc8a-fadb-4bed-aa41-ae871dda31a6" ma:anchorId="00000000-0000-0000-0000-000000000000" ma:open="false" ma:isKeyword="false">
      <xsd:complexType>
        <xsd:sequence>
          <xsd:element ref="pc:Terms" minOccurs="0" maxOccurs="1"/>
        </xsd:sequence>
      </xsd:complexType>
    </xsd:element>
    <xsd:element name="TaxCatchAll" ma:index="34" nillable="true" ma:displayName="Taxonomy Catch All Column" ma:hidden="true" ma:list="{6d2203be-4453-4d68-8078-857378ece712}" ma:internalName="TaxCatchAll" ma:showField="CatchAllData" ma:web="52a98248-7491-4f00-bf2c-4bfad65a472a">
      <xsd:complexType>
        <xsd:complexContent>
          <xsd:extension base="dms:MultiChoiceLookup">
            <xsd:sequence>
              <xsd:element name="Value" type="dms:Lookup" maxOccurs="unbounded" minOccurs="0" nillable="true"/>
            </xsd:sequence>
          </xsd:extension>
        </xsd:complexContent>
      </xsd:complexType>
    </xsd:element>
    <xsd:element name="TaxCatchAllLabel" ma:index="35" nillable="true" ma:displayName="Taxonomy Catch All Column1" ma:hidden="true" ma:list="{6d2203be-4453-4d68-8078-857378ece712}" ma:internalName="TaxCatchAllLabel" ma:readOnly="true" ma:showField="CatchAllDataLabel" ma:web="52a98248-7491-4f00-bf2c-4bfad65a47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Folder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p:Policy xmlns:p="office.server.policy" id="" local="true">
  <p:Name>Document</p:Name>
  <p:Description/>
  <p:Statement/>
  <p:PolicyItems>
    <p:PolicyItem featureId="Microsoft.Office.RecordsManagement.PolicyFeatures.Expiration" staticId="0x01010057F6015C38C87042BA42268368754C1F" UniqueId="9273501b-9188-4d5e-8cda-c9d5da73ad0b">
      <p:Name>Retention</p:Name>
      <p:Description>Automatic scheduling of content for processing, and performing a retention action on content that has reached its due date.</p:Description>
      <p:CustomData/>
    </p:PolicyItem>
  </p:PolicyItems>
</p:Policy>
</file>

<file path=customXml/item3.xml><?xml version="1.0" encoding="utf-8"?>
<?mso-contentType ?>
<PolicyDirtyBag xmlns="microsoft.office.server.policy.changes">
  <Microsoft.Office.RecordsManagement.PolicyFeatures.Expiration op="Change"/>
</PolicyDirtyBag>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ae62a103-e26c-4f68-98b8-e93b6d5c45b2">
      <Terms xmlns="http://schemas.microsoft.com/office/infopath/2007/PartnerControls"/>
    </lcf76f155ced4ddcb4097134ff3c332f>
    <TaxCatchAll xmlns="f69ac7c7-1a2e-46bd-a988-685139f8f258" xsi:nil="true"/>
    <o86412eb003b4af5bd8a5acea55d3724 xmlns="f69ac7c7-1a2e-46bd-a988-685139f8f258">
      <Terms xmlns="http://schemas.microsoft.com/office/infopath/2007/PartnerControls"/>
    </o86412eb003b4af5bd8a5acea55d3724>
    <l7a78261d81c404795facbb9313c95f4 xmlns="ae62a103-e26c-4f68-98b8-e93b6d5c45b2">
      <Terms xmlns="http://schemas.microsoft.com/office/infopath/2007/PartnerControls"/>
    </l7a78261d81c404795facbb9313c95f4>
    <Content xmlns="ae62a103-e26c-4f68-98b8-e93b6d5c45b2">Recording</Content>
    <ECE xmlns="ae62a103-e26c-4f68-98b8-e93b6d5c45b2" xsi:nil="true"/>
    <Video xmlns="ae62a103-e26c-4f68-98b8-e93b6d5c45b2">false</Video>
    <MiscTags xmlns="ae62a103-e26c-4f68-98b8-e93b6d5c45b2" xsi:nil="true"/>
    <https_x003a__x002f__x002f_web_x002e_microsoftstream_x002e_com_x002f_video_x002f_f246af40_x002d_5649_x002d_44ba_x002d_926a_x002d_2961056158c8 xmlns="ae62a103-e26c-4f68-98b8-e93b6d5c45b2">
      <Url xsi:nil="true"/>
      <Description xsi:nil="true"/>
    </https_x003a__x002f__x002f_web_x002e_microsoftstream_x002e_com_x002f_video_x002f_f246af40_x002d_5649_x002d_44ba_x002d_926a_x002d_2961056158c8>
    <Tags xmlns="ae62a103-e26c-4f68-98b8-e93b6d5c45b2" xsi:nil="true"/>
    <Quick_x0020_Links xmlns="ae62a103-e26c-4f68-98b8-e93b6d5c45b2">
      <Url xsi:nil="true"/>
      <Description xsi:nil="true"/>
    </Quick_x0020_Links>
    <Date xmlns="ae62a103-e26c-4f68-98b8-e93b6d5c45b2">2022-12-16T15:21:04+00:00</Date>
    <DateUploaded xmlns="ae62a103-e26c-4f68-98b8-e93b6d5c45b2">2022-12-16T15:21:04+00:00</DateUploaded>
    <Link_x0020_of_x0020_Recording xmlns="ae62a103-e26c-4f68-98b8-e93b6d5c45b2">
      <Url xsi:nil="true"/>
      <Description xsi:nil="true"/>
    </Link_x0020_of_x0020_Recording>
    <CreatedBy xmlns="ae62a103-e26c-4f68-98b8-e93b6d5c45b2">
      <UserInfo>
        <DisplayName/>
        <AccountId xsi:nil="true"/>
        <AccountType/>
      </UserInfo>
    </CreatedBy>
    <Image xmlns="ae62a103-e26c-4f68-98b8-e93b6d5c45b2" xsi:nil="true"/>
    <oj1p xmlns="ae62a103-e26c-4f68-98b8-e93b6d5c45b2" xsi:nil="true"/>
    <ContentInformation xmlns="ae62a103-e26c-4f68-98b8-e93b6d5c45b2" xsi:nil="true"/>
    <Image_Preview xmlns="ae62a103-e26c-4f68-98b8-e93b6d5c45b2" xsi:nil="true"/>
    <Look_x002d_up xmlns="ae62a103-e26c-4f68-98b8-e93b6d5c45b2" xsi:nil="true"/>
    <THumbnails xmlns="ae62a103-e26c-4f68-98b8-e93b6d5c45b2" xsi:nil="true"/>
  </documentManagement>
</p:properties>
</file>

<file path=customXml/itemProps1.xml><?xml version="1.0" encoding="utf-8"?>
<ds:datastoreItem xmlns:ds="http://schemas.openxmlformats.org/officeDocument/2006/customXml" ds:itemID="{B6B83533-5FAF-4384-BC8A-A62A5A76E199}"/>
</file>

<file path=customXml/itemProps2.xml><?xml version="1.0" encoding="utf-8"?>
<ds:datastoreItem xmlns:ds="http://schemas.openxmlformats.org/officeDocument/2006/customXml" ds:itemID="{1EDFDF42-8663-4C5F-81DE-29697491CF6D}"/>
</file>

<file path=customXml/itemProps3.xml><?xml version="1.0" encoding="utf-8"?>
<ds:datastoreItem xmlns:ds="http://schemas.openxmlformats.org/officeDocument/2006/customXml" ds:itemID="{07FC03C6-73B8-47C7-B11A-2FB92D4B2BB6}"/>
</file>

<file path=customXml/itemProps4.xml><?xml version="1.0" encoding="utf-8"?>
<ds:datastoreItem xmlns:ds="http://schemas.openxmlformats.org/officeDocument/2006/customXml" ds:itemID="{A6BE14AA-6161-4369-863F-76DA0DB3F50C}"/>
</file>

<file path=customXml/itemProps5.xml><?xml version="1.0" encoding="utf-8"?>
<ds:datastoreItem xmlns:ds="http://schemas.openxmlformats.org/officeDocument/2006/customXml" ds:itemID="{9179986B-F5F7-4C21-97FC-750FE0674E8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Intro to K Standards</vt:lpstr>
      <vt:lpstr>K.CC.A.1</vt:lpstr>
      <vt:lpstr>K.CC.A.2</vt:lpstr>
      <vt:lpstr>K.CC.A.3</vt:lpstr>
      <vt:lpstr>K.CC.B.4</vt:lpstr>
      <vt:lpstr>K.CC.B.5</vt:lpstr>
      <vt:lpstr>K.CC.C.6</vt:lpstr>
      <vt:lpstr>K.CC.C.7</vt:lpstr>
      <vt:lpstr>K.OA.A.1</vt:lpstr>
      <vt:lpstr>K.OA.A.2</vt:lpstr>
      <vt:lpstr>K.OA.A.3</vt:lpstr>
      <vt:lpstr>K.OA.A.4</vt:lpstr>
      <vt:lpstr>K.OA.A.5</vt:lpstr>
      <vt:lpstr>K.NBT.A.1</vt:lpstr>
      <vt:lpstr>K.NBT.B.2</vt:lpstr>
      <vt:lpstr>K.MD.A.1</vt:lpstr>
      <vt:lpstr>K.MD.A.2</vt:lpstr>
      <vt:lpstr>K.MD.B.3</vt:lpstr>
      <vt:lpstr>K.G.A.1</vt:lpstr>
      <vt:lpstr>K.G.A.2</vt:lpstr>
      <vt:lpstr>K.G.A.3</vt:lpstr>
      <vt:lpstr>K.G.B.4</vt:lpstr>
      <vt:lpstr>K.G.B.5</vt:lpstr>
      <vt:lpstr>K.G.B.6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Mast, Suzi</dc:creator>
  <cp:lastModifiedBy>Suzi Mast</cp:lastModifiedBy>
  <dcterms:created xsi:type="dcterms:W3CDTF">2019-06-27T21:37:26Z</dcterms:created>
  <dcterms:modified xsi:type="dcterms:W3CDTF">2019-07-22T17:56:10Z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
    <vt:lpwstr/>
  </property>
  <property fmtid="{D5CDD505-2E9C-101B-9397-08002B2CF9AE}" pid="3" name="_dlc_policyId">
    <vt:lpwstr>0x01010057F6015C38C87042BA42268368754C1F</vt:lpwstr>
  </property>
  <property fmtid="{D5CDD505-2E9C-101B-9397-08002B2CF9AE}" pid="4" name="MediaServiceImageTags">
    <vt:lpwstr/>
  </property>
  <property fmtid="{D5CDD505-2E9C-101B-9397-08002B2CF9AE}" pid="5" name="ContentTypeId">
    <vt:lpwstr>0x01010057F6015C38C87042BA42268368754C1F</vt:lpwstr>
  </property>
  <property fmtid="{D5CDD505-2E9C-101B-9397-08002B2CF9AE}" pid="6" name="Agencywide Terms">
    <vt:lpwstr/>
  </property>
  <property fmtid="{D5CDD505-2E9C-101B-9397-08002B2CF9AE}" pid="7" name="ItemRetentionFormula">
    <vt:lpwstr/>
  </property>
  <property fmtid="{D5CDD505-2E9C-101B-9397-08002B2CF9AE}" pid="8" name="Agencywide_x0020_Terms">
    <vt:lpwstr/>
  </property>
</Properties>
</file>